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0620" yWindow="150" windowWidth="12420" windowHeight="9525" activeTab="1"/>
  </bookViews>
  <sheets>
    <sheet name="Распределение" sheetId="1" r:id="rId1"/>
    <sheet name="Доходы" sheetId="2" r:id="rId2"/>
    <sheet name="Расходы" sheetId="3" r:id="rId3"/>
  </sheets>
  <calcPr calcId="162913"/>
</workbook>
</file>

<file path=xl/calcChain.xml><?xml version="1.0" encoding="utf-8"?>
<calcChain xmlns="http://schemas.openxmlformats.org/spreadsheetml/2006/main">
  <c r="J17" i="2" l="1"/>
  <c r="L17" i="2"/>
  <c r="M17" i="2"/>
  <c r="N17" i="2" s="1"/>
  <c r="F12" i="2"/>
  <c r="H12" i="2"/>
  <c r="M12" i="2" l="1"/>
  <c r="C17" i="2" s="1"/>
  <c r="E10" i="3"/>
  <c r="D6" i="2" l="1"/>
  <c r="D17" i="2" s="1"/>
  <c r="E17" i="2" s="1"/>
  <c r="F17" i="2" s="1"/>
  <c r="H17" i="2" s="1"/>
  <c r="T17" i="2" s="1"/>
  <c r="T6" i="1" l="1"/>
</calcChain>
</file>

<file path=xl/sharedStrings.xml><?xml version="1.0" encoding="utf-8"?>
<sst xmlns="http://schemas.openxmlformats.org/spreadsheetml/2006/main" count="51" uniqueCount="48">
  <si>
    <t>Расходы на оказание муниципальных услуг на одного жителя, тыс.руб.</t>
  </si>
  <si>
    <t>№п/п</t>
  </si>
  <si>
    <t>Наименование показателя</t>
  </si>
  <si>
    <t>НДФЛ</t>
  </si>
  <si>
    <t>налог на имущ</t>
  </si>
  <si>
    <t>земельный налог</t>
  </si>
  <si>
    <t>ЕСХН</t>
  </si>
  <si>
    <t>ГП "Город Закаменск"</t>
  </si>
  <si>
    <t>Акцизы</t>
  </si>
  <si>
    <t>Аренда земли</t>
  </si>
  <si>
    <t>Платные услуги</t>
  </si>
  <si>
    <t xml:space="preserve">Наименование </t>
  </si>
  <si>
    <t>топливно-энергетические ресурсы (ТЭР)</t>
  </si>
  <si>
    <t>в том числе:</t>
  </si>
  <si>
    <t>Итого расходы</t>
  </si>
  <si>
    <t>эл/энергия</t>
  </si>
  <si>
    <t>дрова</t>
  </si>
  <si>
    <t>комм. усл.</t>
  </si>
  <si>
    <t>Наименование</t>
  </si>
  <si>
    <t>Дефицитный бюджет</t>
  </si>
  <si>
    <t>числ-ть мротчиков по отчету RDP 9489 зарпл 11700</t>
  </si>
  <si>
    <t>потреб-ть  на год на мрот 11700 (450 рублей на шт.ед.)</t>
  </si>
  <si>
    <t>касс исп по зарплате за 2016 год по аппарату</t>
  </si>
  <si>
    <t>скорректированный ФОТ на 2017 год</t>
  </si>
  <si>
    <t>увеличение на 4%</t>
  </si>
  <si>
    <t>ИТОГО на ИМТ на исполнение местных полномочий</t>
  </si>
  <si>
    <t>тыс.рублей</t>
  </si>
  <si>
    <t>Увеличение на 4,3% 2020</t>
  </si>
  <si>
    <t>Увеличение на 3% 2020</t>
  </si>
  <si>
    <t>Увеличение на 10% 2021</t>
  </si>
  <si>
    <t>МРОТ 2022</t>
  </si>
  <si>
    <t>Сбалансированность</t>
  </si>
  <si>
    <t>Продажа земли</t>
  </si>
  <si>
    <t>Аренда имущества</t>
  </si>
  <si>
    <t>Прогнозируемые доходы на 2024 год и плановый период 2025-2026 годы</t>
  </si>
  <si>
    <t>Налоговые и неналоговые доходы, всего  2024,2025,2026 годы</t>
  </si>
  <si>
    <t>Прогнозируемые расходы на 2024 год и плановый период 2025-2026 годы</t>
  </si>
  <si>
    <t>Численность нас-я на 01.01.23</t>
  </si>
  <si>
    <t>Распределение иных межбюджетных трансфертов на исполнение местных полномочий административного центра на 2024 год и плановый период 2025-2026 годы</t>
  </si>
  <si>
    <t>Дотация из районного фонда 2023 г.</t>
  </si>
  <si>
    <t>ТКО</t>
  </si>
  <si>
    <t>Расходы связанные с деятельностью котельной с.Холтосон</t>
  </si>
  <si>
    <t>Прогнозируемые расходы на 2024,2025,2026 год поселений на оплату труда с начислениями, тыс.руб.</t>
  </si>
  <si>
    <t>Дефицит поселений 2024, 2025, 2026 год</t>
  </si>
  <si>
    <t>Дотация из районного фонда    исходя из дефицита 2024, 2025, 2026 год</t>
  </si>
  <si>
    <t>Прогнозируемые расходы на 2024, 2025, 2026 год</t>
  </si>
  <si>
    <t>Прогнозируемые доходы на 2024, 2025, 2026 год</t>
  </si>
  <si>
    <t>ИТОГО ИМТ 2024, 2025, 2026год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</si>
</sst>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#"/>
    <numFmt numFmtId="166" formatCode="#,##0.000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45">
    <xf numFmtId="0" fontId="0" fillId="0" borderId="0" xfId="0"/>
    <xf numFmtId="0" fontId="0" fillId="0" borderId="1" xfId="0" applyBorder="1"/>
    <xf numFmtId="0" fontId="3" fillId="0" borderId="0" xfId="0" applyFont="1"/>
    <xf numFmtId="0" fontId="5" fillId="0" borderId="1" xfId="1" applyFont="1" applyBorder="1" applyAlignment="1">
      <alignment vertical="center" wrapText="1" shrinkToFit="1"/>
    </xf>
    <xf numFmtId="0" fontId="5" fillId="0" borderId="1" xfId="1" applyFont="1" applyBorder="1" applyAlignment="1">
      <alignment horizontal="center" vertical="center" wrapText="1" shrinkToFi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0" applyFont="1"/>
    <xf numFmtId="2" fontId="0" fillId="0" borderId="0" xfId="0" applyNumberFormat="1"/>
    <xf numFmtId="167" fontId="0" fillId="0" borderId="0" xfId="0" applyNumberFormat="1"/>
    <xf numFmtId="2" fontId="0" fillId="0" borderId="1" xfId="0" applyNumberFormat="1" applyBorder="1"/>
    <xf numFmtId="167" fontId="8" fillId="0" borderId="1" xfId="0" applyNumberFormat="1" applyFont="1" applyBorder="1" applyAlignment="1">
      <alignment horizontal="center"/>
    </xf>
    <xf numFmtId="167" fontId="8" fillId="0" borderId="1" xfId="0" applyNumberFormat="1" applyFont="1" applyBorder="1"/>
    <xf numFmtId="2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0" fillId="0" borderId="1" xfId="0" applyNumberFormat="1" applyBorder="1"/>
    <xf numFmtId="164" fontId="6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1" xfId="1" applyFont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 shrinkToFit="1"/>
    </xf>
    <xf numFmtId="3" fontId="6" fillId="0" borderId="1" xfId="1" applyNumberFormat="1" applyFont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7" fontId="0" fillId="0" borderId="4" xfId="0" applyNumberFormat="1" applyBorder="1" applyAlignment="1">
      <alignment horizontal="center" vertical="center"/>
    </xf>
    <xf numFmtId="0" fontId="9" fillId="0" borderId="0" xfId="0" applyFont="1" applyBorder="1"/>
    <xf numFmtId="0" fontId="10" fillId="0" borderId="0" xfId="2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Border="1" applyAlignment="1">
      <alignment horizontal="center" vertical="center"/>
    </xf>
    <xf numFmtId="166" fontId="12" fillId="2" borderId="0" xfId="2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7" fontId="9" fillId="0" borderId="0" xfId="0" applyNumberFormat="1" applyFont="1" applyBorder="1" applyAlignment="1">
      <alignment horizontal="center" vertical="center"/>
    </xf>
    <xf numFmtId="0" fontId="0" fillId="0" borderId="0" xfId="0" applyBorder="1"/>
    <xf numFmtId="165" fontId="9" fillId="0" borderId="0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6" fillId="0" borderId="4" xfId="1" applyNumberFormat="1" applyFont="1" applyBorder="1" applyAlignment="1">
      <alignment horizontal="center" vertical="center" wrapText="1"/>
    </xf>
    <xf numFmtId="164" fontId="6" fillId="0" borderId="5" xfId="1" applyNumberFormat="1" applyFont="1" applyBorder="1" applyAlignment="1">
      <alignment horizontal="center" vertical="center" wrapText="1"/>
    </xf>
    <xf numFmtId="164" fontId="6" fillId="0" borderId="6" xfId="1" applyNumberFormat="1" applyFont="1" applyBorder="1" applyAlignment="1">
      <alignment horizontal="center" vertical="center" wrapText="1"/>
    </xf>
    <xf numFmtId="3" fontId="6" fillId="0" borderId="2" xfId="1" applyNumberFormat="1" applyFont="1" applyFill="1" applyBorder="1" applyAlignment="1">
      <alignment horizontal="center" vertical="center" wrapText="1"/>
    </xf>
    <xf numFmtId="3" fontId="6" fillId="0" borderId="3" xfId="1" applyNumberFormat="1" applyFont="1" applyFill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  <xf numFmtId="3" fontId="6" fillId="0" borderId="3" xfId="1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.25.12.0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F1:T9"/>
  <sheetViews>
    <sheetView workbookViewId="0">
      <selection activeCell="B1" sqref="B1:T4"/>
    </sheetView>
  </sheetViews>
  <sheetFormatPr defaultRowHeight="15" x14ac:dyDescent="0.25"/>
  <cols>
    <col min="1" max="1" width="5.7109375" customWidth="1"/>
    <col min="2" max="2" width="20.140625" customWidth="1"/>
    <col min="3" max="3" width="17.85546875" customWidth="1"/>
    <col min="4" max="4" width="21.7109375" customWidth="1"/>
    <col min="5" max="5" width="11.28515625" customWidth="1"/>
    <col min="6" max="6" width="13.7109375" customWidth="1"/>
    <col min="7" max="7" width="13.140625" customWidth="1"/>
    <col min="8" max="8" width="14.28515625" customWidth="1"/>
    <col min="9" max="9" width="16.140625" hidden="1" customWidth="1"/>
    <col min="10" max="13" width="0" hidden="1" customWidth="1"/>
    <col min="14" max="14" width="18.42578125" hidden="1" customWidth="1"/>
    <col min="15" max="15" width="17.140625" hidden="1" customWidth="1"/>
    <col min="16" max="16" width="21" hidden="1" customWidth="1"/>
    <col min="17" max="17" width="17.140625" hidden="1" customWidth="1"/>
    <col min="18" max="18" width="16.5703125" hidden="1" customWidth="1"/>
    <col min="19" max="19" width="17.140625" hidden="1" customWidth="1"/>
    <col min="20" max="20" width="20.5703125" customWidth="1"/>
  </cols>
  <sheetData>
    <row r="1" spans="6:20" ht="66.75" customHeight="1" x14ac:dyDescent="0.25"/>
    <row r="3" spans="6:20" ht="158.25" customHeight="1" x14ac:dyDescent="0.25"/>
    <row r="5" spans="6:20" ht="60" customHeight="1" x14ac:dyDescent="0.25">
      <c r="H5" s="8"/>
    </row>
    <row r="6" spans="6:20" x14ac:dyDescent="0.25">
      <c r="F6" s="8"/>
      <c r="T6" s="8">
        <f>T7-Доходы!T17</f>
        <v>-9.9999999747524271E-4</v>
      </c>
    </row>
    <row r="7" spans="6:20" x14ac:dyDescent="0.25">
      <c r="H7" s="7"/>
      <c r="T7">
        <v>7731.8069999999998</v>
      </c>
    </row>
    <row r="9" spans="6:20" ht="15" customHeight="1" x14ac:dyDescent="0.25">
      <c r="H9" s="7"/>
    </row>
  </sheetData>
  <pageMargins left="0.70866141732283472" right="0.70866141732283472" top="0.5" bottom="0.74803149606299213" header="0.31496062992125984" footer="0.31496062992125984"/>
  <pageSetup paperSize="9" scale="94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18"/>
  <sheetViews>
    <sheetView tabSelected="1" zoomScaleNormal="100" workbookViewId="0">
      <selection activeCell="B2" sqref="B2:M18"/>
    </sheetView>
  </sheetViews>
  <sheetFormatPr defaultRowHeight="15" x14ac:dyDescent="0.25"/>
  <cols>
    <col min="2" max="2" width="20.85546875" customWidth="1"/>
    <col min="3" max="3" width="20.7109375" customWidth="1"/>
    <col min="4" max="4" width="20.42578125" customWidth="1"/>
    <col min="5" max="5" width="14.7109375" bestFit="1" customWidth="1"/>
    <col min="6" max="7" width="13.7109375" bestFit="1" customWidth="1"/>
    <col min="8" max="8" width="14.42578125" customWidth="1"/>
    <col min="9" max="9" width="10.7109375" bestFit="1" customWidth="1"/>
    <col min="10" max="10" width="13.85546875" bestFit="1" customWidth="1"/>
    <col min="11" max="13" width="11" customWidth="1"/>
    <col min="14" max="14" width="11.7109375" bestFit="1" customWidth="1"/>
    <col min="15" max="20" width="9.28515625" bestFit="1" customWidth="1"/>
  </cols>
  <sheetData>
    <row r="2" spans="2:21" x14ac:dyDescent="0.25">
      <c r="C2" s="2" t="s">
        <v>34</v>
      </c>
    </row>
    <row r="4" spans="2:21" x14ac:dyDescent="0.25">
      <c r="B4" s="20" t="s">
        <v>1</v>
      </c>
      <c r="C4" s="20" t="s">
        <v>2</v>
      </c>
      <c r="D4" s="21" t="s">
        <v>35</v>
      </c>
      <c r="E4" s="20"/>
      <c r="F4" s="20"/>
      <c r="G4" s="20"/>
      <c r="H4" s="20"/>
      <c r="I4" s="20"/>
      <c r="J4" s="20"/>
      <c r="K4" s="4"/>
      <c r="L4" s="4"/>
      <c r="M4" s="3"/>
    </row>
    <row r="5" spans="2:21" ht="47.25" customHeight="1" x14ac:dyDescent="0.25">
      <c r="B5" s="20"/>
      <c r="C5" s="20"/>
      <c r="D5" s="21"/>
      <c r="E5" s="4" t="s">
        <v>3</v>
      </c>
      <c r="F5" s="4" t="s">
        <v>8</v>
      </c>
      <c r="G5" s="4" t="s">
        <v>4</v>
      </c>
      <c r="H5" s="4" t="s">
        <v>5</v>
      </c>
      <c r="I5" s="4" t="s">
        <v>6</v>
      </c>
      <c r="J5" s="4" t="s">
        <v>9</v>
      </c>
      <c r="K5" s="4" t="s">
        <v>32</v>
      </c>
      <c r="L5" s="4" t="s">
        <v>10</v>
      </c>
      <c r="M5" s="4" t="s">
        <v>33</v>
      </c>
    </row>
    <row r="6" spans="2:21" x14ac:dyDescent="0.25">
      <c r="B6" s="1">
        <v>1</v>
      </c>
      <c r="C6" s="1" t="s">
        <v>7</v>
      </c>
      <c r="D6" s="10">
        <f>SUM(E6:M6)</f>
        <v>31648.010000000002</v>
      </c>
      <c r="E6" s="11">
        <v>17039.93</v>
      </c>
      <c r="F6" s="11">
        <v>4669.25</v>
      </c>
      <c r="G6" s="11">
        <v>2284.29</v>
      </c>
      <c r="H6" s="11">
        <v>3275.38</v>
      </c>
      <c r="I6" s="11">
        <v>4.5999999999999996</v>
      </c>
      <c r="J6" s="11">
        <v>2377.5</v>
      </c>
      <c r="K6" s="11">
        <v>400</v>
      </c>
      <c r="L6" s="11"/>
      <c r="M6" s="11">
        <v>1597.06</v>
      </c>
    </row>
    <row r="7" spans="2:21" ht="43.5" customHeight="1" x14ac:dyDescent="0.25">
      <c r="D7" s="6"/>
      <c r="E7" s="6"/>
      <c r="F7" s="6"/>
      <c r="G7" s="6"/>
      <c r="H7" s="6"/>
      <c r="I7" s="6"/>
      <c r="J7" s="6"/>
      <c r="K7" s="6"/>
      <c r="L7" s="6"/>
      <c r="M7" s="6"/>
    </row>
    <row r="8" spans="2:21" x14ac:dyDescent="0.25">
      <c r="B8" s="2" t="s">
        <v>36</v>
      </c>
    </row>
    <row r="9" spans="2:21" ht="15" customHeight="1" x14ac:dyDescent="0.25"/>
    <row r="10" spans="2:21" ht="66" customHeight="1" x14ac:dyDescent="0.25">
      <c r="B10" s="22" t="s">
        <v>11</v>
      </c>
      <c r="C10" s="41" t="s">
        <v>37</v>
      </c>
      <c r="D10" s="41" t="s">
        <v>0</v>
      </c>
      <c r="E10" s="41" t="s">
        <v>42</v>
      </c>
      <c r="F10" s="23" t="s">
        <v>0</v>
      </c>
      <c r="G10" s="23" t="s">
        <v>41</v>
      </c>
      <c r="H10" s="23" t="s">
        <v>12</v>
      </c>
      <c r="I10" s="38" t="s">
        <v>13</v>
      </c>
      <c r="J10" s="39"/>
      <c r="K10" s="39"/>
      <c r="L10" s="40"/>
      <c r="M10" s="43" t="s">
        <v>14</v>
      </c>
    </row>
    <row r="11" spans="2:21" ht="33" customHeight="1" x14ac:dyDescent="0.25">
      <c r="B11" s="22"/>
      <c r="C11" s="42"/>
      <c r="D11" s="42"/>
      <c r="E11" s="42"/>
      <c r="F11" s="24"/>
      <c r="G11" s="24"/>
      <c r="H11" s="24"/>
      <c r="I11" s="17" t="s">
        <v>15</v>
      </c>
      <c r="J11" s="17" t="s">
        <v>16</v>
      </c>
      <c r="K11" s="17" t="s">
        <v>40</v>
      </c>
      <c r="L11" s="17" t="s">
        <v>17</v>
      </c>
      <c r="M11" s="44"/>
    </row>
    <row r="12" spans="2:21" x14ac:dyDescent="0.25">
      <c r="B12" s="14" t="s">
        <v>7</v>
      </c>
      <c r="C12" s="1">
        <v>11832</v>
      </c>
      <c r="D12" s="1">
        <v>1</v>
      </c>
      <c r="E12" s="16">
        <v>24269.084999999999</v>
      </c>
      <c r="F12" s="1">
        <f>C12*D12</f>
        <v>11832</v>
      </c>
      <c r="G12" s="9">
        <v>0</v>
      </c>
      <c r="H12" s="1">
        <f>I12+J12+L12+K12</f>
        <v>3278.7329999999997</v>
      </c>
      <c r="I12" s="1">
        <v>1690.75</v>
      </c>
      <c r="J12" s="1">
        <v>270</v>
      </c>
      <c r="K12" s="1">
        <v>22.68</v>
      </c>
      <c r="L12" s="1">
        <v>1295.3030000000001</v>
      </c>
      <c r="M12" s="9">
        <f>SUM(H12+G12+F12+E12)</f>
        <v>39379.817999999999</v>
      </c>
    </row>
    <row r="13" spans="2:21" ht="45" customHeight="1" x14ac:dyDescent="0.25"/>
    <row r="14" spans="2:21" x14ac:dyDescent="0.25">
      <c r="B14" s="18" t="s">
        <v>38</v>
      </c>
      <c r="C14" s="19"/>
      <c r="D14" s="19"/>
      <c r="E14" s="19"/>
      <c r="F14" s="19"/>
      <c r="G14" s="19"/>
      <c r="H14" s="19"/>
    </row>
    <row r="15" spans="2:21" x14ac:dyDescent="0.25">
      <c r="H15" s="35" t="s">
        <v>26</v>
      </c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</row>
    <row r="16" spans="2:21" ht="85.5" customHeight="1" x14ac:dyDescent="0.25">
      <c r="B16" s="37" t="s">
        <v>18</v>
      </c>
      <c r="C16" s="5" t="s">
        <v>45</v>
      </c>
      <c r="D16" s="15" t="s">
        <v>46</v>
      </c>
      <c r="E16" s="15" t="s">
        <v>43</v>
      </c>
      <c r="F16" s="15" t="s">
        <v>19</v>
      </c>
      <c r="G16" s="25" t="s">
        <v>39</v>
      </c>
      <c r="H16" s="15" t="s">
        <v>44</v>
      </c>
      <c r="I16" s="28" t="s">
        <v>20</v>
      </c>
      <c r="J16" s="28" t="s">
        <v>21</v>
      </c>
      <c r="K16" s="28" t="s">
        <v>22</v>
      </c>
      <c r="L16" s="28" t="s">
        <v>23</v>
      </c>
      <c r="M16" s="28" t="s">
        <v>24</v>
      </c>
      <c r="N16" s="28" t="s">
        <v>25</v>
      </c>
      <c r="O16" s="29" t="s">
        <v>30</v>
      </c>
      <c r="P16" s="29" t="s">
        <v>31</v>
      </c>
      <c r="Q16" s="28" t="s">
        <v>27</v>
      </c>
      <c r="R16" s="28" t="s">
        <v>28</v>
      </c>
      <c r="S16" s="28" t="s">
        <v>29</v>
      </c>
      <c r="T16" s="28" t="s">
        <v>47</v>
      </c>
      <c r="U16" s="27"/>
    </row>
    <row r="17" spans="2:21" ht="18.75" x14ac:dyDescent="0.25">
      <c r="B17" s="14" t="s">
        <v>7</v>
      </c>
      <c r="C17" s="12">
        <f>Доходы!M12</f>
        <v>39379.817999999999</v>
      </c>
      <c r="D17" s="12">
        <f>Доходы!D6</f>
        <v>31648.010000000002</v>
      </c>
      <c r="E17" s="13">
        <f>D17-C17</f>
        <v>-7731.8079999999973</v>
      </c>
      <c r="F17" s="13">
        <f>E17</f>
        <v>-7731.8079999999973</v>
      </c>
      <c r="G17" s="26">
        <v>6533.8</v>
      </c>
      <c r="H17" s="13">
        <f>-F17</f>
        <v>7731.8079999999973</v>
      </c>
      <c r="I17" s="36">
        <v>9</v>
      </c>
      <c r="J17" s="30">
        <f>ROUND(I17*300*1.5*12*1.302,0)/1000</f>
        <v>63.277000000000001</v>
      </c>
      <c r="K17" s="30">
        <v>3862.7</v>
      </c>
      <c r="L17" s="31">
        <f>K17*1.06</f>
        <v>4094.462</v>
      </c>
      <c r="M17" s="31">
        <f>ROUND(L17*0.04,2)</f>
        <v>163.78</v>
      </c>
      <c r="N17" s="32">
        <f>M17+J17+G17</f>
        <v>6760.857</v>
      </c>
      <c r="O17" s="33">
        <v>249.21</v>
      </c>
      <c r="P17" s="33">
        <v>1306.5999999999999</v>
      </c>
      <c r="Q17" s="33">
        <v>470.5</v>
      </c>
      <c r="R17" s="33">
        <v>533.70000000000005</v>
      </c>
      <c r="S17" s="33">
        <v>1145.5999999999999</v>
      </c>
      <c r="T17" s="34">
        <f>H17</f>
        <v>7731.8079999999973</v>
      </c>
      <c r="U17" s="27"/>
    </row>
    <row r="18" spans="2:21" x14ac:dyDescent="0.25"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</row>
  </sheetData>
  <mergeCells count="14">
    <mergeCell ref="B14:H14"/>
    <mergeCell ref="I10:L10"/>
    <mergeCell ref="H10:H11"/>
    <mergeCell ref="M10:M11"/>
    <mergeCell ref="D10:D11"/>
    <mergeCell ref="B10:B11"/>
    <mergeCell ref="C10:C11"/>
    <mergeCell ref="E10:E11"/>
    <mergeCell ref="F10:F11"/>
    <mergeCell ref="G10:G11"/>
    <mergeCell ref="B4:B5"/>
    <mergeCell ref="C4:C5"/>
    <mergeCell ref="D4:D5"/>
    <mergeCell ref="E4:J4"/>
  </mergeCells>
  <pageMargins left="0.44" right="0.17" top="0.56999999999999995" bottom="0.46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E8:M10"/>
  <sheetViews>
    <sheetView zoomScaleNormal="100" workbookViewId="0">
      <selection activeCell="A2" sqref="A2:XFD6"/>
    </sheetView>
  </sheetViews>
  <sheetFormatPr defaultRowHeight="15" x14ac:dyDescent="0.25"/>
  <cols>
    <col min="2" max="2" width="14.5703125" customWidth="1"/>
    <col min="3" max="4" width="16.42578125" customWidth="1"/>
    <col min="5" max="5" width="16.140625" customWidth="1"/>
    <col min="6" max="6" width="15.5703125" customWidth="1"/>
    <col min="7" max="7" width="17.140625" hidden="1" customWidth="1"/>
    <col min="8" max="8" width="13" customWidth="1"/>
    <col min="13" max="13" width="9.140625" customWidth="1"/>
  </cols>
  <sheetData>
    <row r="8" spans="5:13" x14ac:dyDescent="0.25">
      <c r="M8" s="7"/>
    </row>
    <row r="10" spans="5:13" x14ac:dyDescent="0.25">
      <c r="E10" s="16">
        <f>17554.19+1409.619</f>
        <v>18963.808999999997</v>
      </c>
    </row>
  </sheetData>
  <pageMargins left="0.70866141732283472" right="0.70866141732283472" top="0.79" bottom="0.74803149606299213" header="0.31496062992125984" footer="0.31496062992125984"/>
  <pageSetup paperSize="9" scale="84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Распределение</vt:lpstr>
      <vt:lpstr>Доходы</vt:lpstr>
      <vt:lpstr>Расходы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2023-11-15T06:20:05Z</dcterms:modified>
</cp:coreProperties>
</file>