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2"/>
  </bookViews>
  <sheets>
    <sheet name="2024" sheetId="4" r:id="rId1"/>
    <sheet name="2025" sheetId="5" r:id="rId2"/>
    <sheet name="2026" sheetId="1" r:id="rId3"/>
    <sheet name="Лист2" sheetId="6" state="hidden" r:id="rId4"/>
  </sheets>
  <calcPr calcId="162913"/>
</workbook>
</file>

<file path=xl/calcChain.xml><?xml version="1.0" encoding="utf-8"?>
<calcChain xmlns="http://schemas.openxmlformats.org/spreadsheetml/2006/main">
  <c r="H26" i="4" l="1"/>
  <c r="I6" i="6" l="1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5" i="6"/>
  <c r="E28" i="6"/>
  <c r="G20" i="6" s="1"/>
  <c r="H20" i="6" s="1"/>
  <c r="K20" i="6" s="1"/>
  <c r="F28" i="6"/>
  <c r="F27" i="5"/>
  <c r="E27" i="5"/>
  <c r="G26" i="5" s="1"/>
  <c r="H26" i="5" s="1"/>
  <c r="F27" i="4"/>
  <c r="E27" i="4"/>
  <c r="G26" i="4" s="1"/>
  <c r="F27" i="1"/>
  <c r="E27" i="1"/>
  <c r="G11" i="1" s="1"/>
  <c r="H11" i="1" s="1"/>
  <c r="G6" i="4" l="1"/>
  <c r="H6" i="4" s="1"/>
  <c r="G24" i="1"/>
  <c r="H24" i="1" s="1"/>
  <c r="G9" i="1"/>
  <c r="H9" i="1" s="1"/>
  <c r="G16" i="1"/>
  <c r="H16" i="1" s="1"/>
  <c r="G25" i="1"/>
  <c r="H25" i="1" s="1"/>
  <c r="G17" i="1"/>
  <c r="H17" i="1" s="1"/>
  <c r="G8" i="1"/>
  <c r="H8" i="1" s="1"/>
  <c r="G20" i="1"/>
  <c r="H20" i="1" s="1"/>
  <c r="G12" i="1"/>
  <c r="H12" i="1" s="1"/>
  <c r="G6" i="1"/>
  <c r="H6" i="1" s="1"/>
  <c r="G21" i="1"/>
  <c r="H21" i="1" s="1"/>
  <c r="G13" i="1"/>
  <c r="H13" i="1" s="1"/>
  <c r="G26" i="1"/>
  <c r="H26" i="1" s="1"/>
  <c r="G22" i="1"/>
  <c r="H22" i="1" s="1"/>
  <c r="G18" i="1"/>
  <c r="H18" i="1" s="1"/>
  <c r="G14" i="1"/>
  <c r="H14" i="1" s="1"/>
  <c r="G10" i="1"/>
  <c r="H10" i="1" s="1"/>
  <c r="G7" i="1"/>
  <c r="H7" i="1" s="1"/>
  <c r="G5" i="1"/>
  <c r="H5" i="1" s="1"/>
  <c r="G23" i="1"/>
  <c r="H23" i="1" s="1"/>
  <c r="G19" i="1"/>
  <c r="H19" i="1" s="1"/>
  <c r="G15" i="1"/>
  <c r="H15" i="1" s="1"/>
  <c r="G5" i="5"/>
  <c r="H5" i="5" s="1"/>
  <c r="G8" i="5"/>
  <c r="H8" i="5" s="1"/>
  <c r="G14" i="5"/>
  <c r="H14" i="5" s="1"/>
  <c r="G19" i="5"/>
  <c r="H19" i="5" s="1"/>
  <c r="G25" i="5"/>
  <c r="H25" i="5" s="1"/>
  <c r="G7" i="5"/>
  <c r="H7" i="5" s="1"/>
  <c r="G10" i="5"/>
  <c r="H10" i="5" s="1"/>
  <c r="G13" i="5"/>
  <c r="H13" i="5" s="1"/>
  <c r="G16" i="5"/>
  <c r="H16" i="5" s="1"/>
  <c r="G22" i="5"/>
  <c r="H22" i="5" s="1"/>
  <c r="G9" i="5"/>
  <c r="H9" i="5" s="1"/>
  <c r="G12" i="5"/>
  <c r="H12" i="5" s="1"/>
  <c r="G15" i="5"/>
  <c r="H15" i="5" s="1"/>
  <c r="G18" i="5"/>
  <c r="H18" i="5" s="1"/>
  <c r="G21" i="5"/>
  <c r="H21" i="5" s="1"/>
  <c r="G24" i="5"/>
  <c r="H24" i="5" s="1"/>
  <c r="G6" i="5"/>
  <c r="H6" i="5" s="1"/>
  <c r="G11" i="5"/>
  <c r="H11" i="5" s="1"/>
  <c r="G17" i="5"/>
  <c r="H17" i="5" s="1"/>
  <c r="G20" i="5"/>
  <c r="H20" i="5" s="1"/>
  <c r="G23" i="5"/>
  <c r="H23" i="5" s="1"/>
  <c r="G19" i="4"/>
  <c r="H19" i="4" s="1"/>
  <c r="G12" i="4"/>
  <c r="H12" i="4" s="1"/>
  <c r="G10" i="4"/>
  <c r="H10" i="4" s="1"/>
  <c r="G17" i="4"/>
  <c r="H17" i="4" s="1"/>
  <c r="G25" i="4"/>
  <c r="H25" i="4" s="1"/>
  <c r="G8" i="4"/>
  <c r="H8" i="4" s="1"/>
  <c r="G15" i="4"/>
  <c r="H15" i="4" s="1"/>
  <c r="G23" i="4"/>
  <c r="H23" i="4" s="1"/>
  <c r="G21" i="4"/>
  <c r="H21" i="4" s="1"/>
  <c r="G11" i="6"/>
  <c r="H11" i="6" s="1"/>
  <c r="K11" i="6" s="1"/>
  <c r="G23" i="6"/>
  <c r="H23" i="6" s="1"/>
  <c r="K23" i="6" s="1"/>
  <c r="G9" i="6"/>
  <c r="H9" i="6" s="1"/>
  <c r="K9" i="6" s="1"/>
  <c r="G24" i="6"/>
  <c r="H24" i="6" s="1"/>
  <c r="K24" i="6" s="1"/>
  <c r="G6" i="6"/>
  <c r="H6" i="6" s="1"/>
  <c r="K6" i="6" s="1"/>
  <c r="G17" i="6"/>
  <c r="H17" i="6" s="1"/>
  <c r="K17" i="6" s="1"/>
  <c r="G5" i="6"/>
  <c r="G14" i="6"/>
  <c r="H14" i="6" s="1"/>
  <c r="K14" i="6" s="1"/>
  <c r="G26" i="6"/>
  <c r="H26" i="6" s="1"/>
  <c r="K26" i="6" s="1"/>
  <c r="G8" i="6"/>
  <c r="H8" i="6" s="1"/>
  <c r="K8" i="6" s="1"/>
  <c r="G13" i="6"/>
  <c r="H13" i="6" s="1"/>
  <c r="K13" i="6" s="1"/>
  <c r="G19" i="6"/>
  <c r="H19" i="6" s="1"/>
  <c r="K19" i="6" s="1"/>
  <c r="G22" i="6"/>
  <c r="H22" i="6" s="1"/>
  <c r="K22" i="6" s="1"/>
  <c r="G25" i="6"/>
  <c r="H25" i="6" s="1"/>
  <c r="K25" i="6" s="1"/>
  <c r="G7" i="6"/>
  <c r="H7" i="6" s="1"/>
  <c r="K7" i="6" s="1"/>
  <c r="G10" i="6"/>
  <c r="H10" i="6" s="1"/>
  <c r="K10" i="6" s="1"/>
  <c r="G16" i="6"/>
  <c r="H16" i="6" s="1"/>
  <c r="K16" i="6" s="1"/>
  <c r="G21" i="6"/>
  <c r="H21" i="6" s="1"/>
  <c r="K21" i="6" s="1"/>
  <c r="G27" i="6"/>
  <c r="H27" i="6" s="1"/>
  <c r="K27" i="6" s="1"/>
  <c r="G12" i="6"/>
  <c r="H12" i="6" s="1"/>
  <c r="K12" i="6" s="1"/>
  <c r="G15" i="6"/>
  <c r="H15" i="6" s="1"/>
  <c r="K15" i="6" s="1"/>
  <c r="G18" i="6"/>
  <c r="H18" i="6" s="1"/>
  <c r="K18" i="6" s="1"/>
  <c r="H5" i="6"/>
  <c r="K5" i="6" s="1"/>
  <c r="G5" i="4"/>
  <c r="H5" i="4" s="1"/>
  <c r="G7" i="4"/>
  <c r="H7" i="4" s="1"/>
  <c r="G9" i="4"/>
  <c r="H9" i="4" s="1"/>
  <c r="G11" i="4"/>
  <c r="H11" i="4" s="1"/>
  <c r="G13" i="4"/>
  <c r="H13" i="4" s="1"/>
  <c r="G14" i="4"/>
  <c r="H14" i="4" s="1"/>
  <c r="G16" i="4"/>
  <c r="H16" i="4" s="1"/>
  <c r="G18" i="4"/>
  <c r="H18" i="4" s="1"/>
  <c r="G20" i="4"/>
  <c r="H20" i="4" s="1"/>
  <c r="G22" i="4"/>
  <c r="H22" i="4" s="1"/>
  <c r="G24" i="4"/>
  <c r="H24" i="4" s="1"/>
  <c r="K28" i="6" l="1"/>
  <c r="H27" i="1"/>
  <c r="G27" i="1"/>
  <c r="G27" i="5"/>
  <c r="H27" i="5"/>
  <c r="G28" i="6"/>
  <c r="H28" i="6"/>
  <c r="G27" i="4"/>
  <c r="H27" i="4"/>
</calcChain>
</file>

<file path=xl/sharedStrings.xml><?xml version="1.0" encoding="utf-8"?>
<sst xmlns="http://schemas.openxmlformats.org/spreadsheetml/2006/main" count="114" uniqueCount="36">
  <si>
    <t>СП "Баянгольское"</t>
  </si>
  <si>
    <t>СП "Бортойское"</t>
  </si>
  <si>
    <t>СП "Бургуйское"</t>
  </si>
  <si>
    <t>СП "Далахайское"</t>
  </si>
  <si>
    <t>СП "Дутулурское"</t>
  </si>
  <si>
    <t>СП "Енгорбойское"</t>
  </si>
  <si>
    <t xml:space="preserve">СП "Ехэ-Цакирское" </t>
  </si>
  <si>
    <t>СП "Михайловское"</t>
  </si>
  <si>
    <t>СП "Мылинское"</t>
  </si>
  <si>
    <t>СП "Нуртинское"</t>
  </si>
  <si>
    <t>СП "Санагинское"</t>
  </si>
  <si>
    <t>СП "Улекчинское"</t>
  </si>
  <si>
    <t>СП "Улентуйское"</t>
  </si>
  <si>
    <t>СП "Усть-Бургалтайское"</t>
  </si>
  <si>
    <t>СП "Утатайское"</t>
  </si>
  <si>
    <t>СП "Хамнейское"</t>
  </si>
  <si>
    <t>СП "Харацайское"</t>
  </si>
  <si>
    <t>СП "Хужирское"</t>
  </si>
  <si>
    <t>СП "Хуртагинское"</t>
  </si>
  <si>
    <t>СП "Цаган-Моринское"</t>
  </si>
  <si>
    <t>СП "Цакирское"</t>
  </si>
  <si>
    <t>СП "Шара-Азаргинское"</t>
  </si>
  <si>
    <t xml:space="preserve">ГП "Город Закаменск" </t>
  </si>
  <si>
    <t>ИТОГО</t>
  </si>
  <si>
    <t>Наименование</t>
  </si>
  <si>
    <t>Численность на 01.01.2019г</t>
  </si>
  <si>
    <t>2019г</t>
  </si>
  <si>
    <t>Итого</t>
  </si>
  <si>
    <t>Распределение дотации из РФФПП на 2024 год за счет субвенции бюджетам муниципальных районов на выполнение передаваемых полномочий субъектов Российской Федерации</t>
  </si>
  <si>
    <t>Субвенция на 2024г.</t>
  </si>
  <si>
    <t>Субвенция на 2025г.</t>
  </si>
  <si>
    <t>Распределение дотации из РФФПП на 2025 год за счет субвенции бюджетам муниципальных районов на выполнение передаваемых полномочий субъектов Российской Федерации</t>
  </si>
  <si>
    <t>Численность на 01.01.2023г</t>
  </si>
  <si>
    <t>Субвенция на 2026г.</t>
  </si>
  <si>
    <t>Распределение дотации из РФФПП на 2026 год за счет субвенции бюджетам муниципальных районов на выполнение передаваемых полномочий субъектов Российской Федерации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</si>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</sst>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#,##0.0000"/>
    <numFmt numFmtId="166" formatCode="0.0000"/>
    <numFmt numFmtId="167" formatCode="0&quot;   &quot;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8">
    <xf numFmtId="0" fontId="0" fillId="0" borderId="0" xfId="0"/>
    <xf numFmtId="4" fontId="2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1" applyFont="1" applyFill="1" applyBorder="1" applyAlignment="1">
      <alignment horizontal="left" vertical="center" wrapText="1"/>
    </xf>
    <xf numFmtId="4" fontId="3" fillId="0" borderId="1" xfId="0" applyNumberFormat="1" applyFont="1" applyBorder="1"/>
    <xf numFmtId="164" fontId="3" fillId="0" borderId="1" xfId="0" applyNumberFormat="1" applyFont="1" applyBorder="1"/>
    <xf numFmtId="165" fontId="3" fillId="0" borderId="1" xfId="0" applyNumberFormat="1" applyFont="1" applyBorder="1"/>
    <xf numFmtId="164" fontId="0" fillId="0" borderId="0" xfId="0" applyNumberFormat="1"/>
    <xf numFmtId="164" fontId="0" fillId="2" borderId="0" xfId="0" applyNumberFormat="1" applyFill="1"/>
    <xf numFmtId="164" fontId="0" fillId="3" borderId="0" xfId="0" applyNumberFormat="1" applyFill="1"/>
    <xf numFmtId="166" fontId="0" fillId="0" borderId="0" xfId="0" applyNumberFormat="1"/>
    <xf numFmtId="0" fontId="3" fillId="0" borderId="1" xfId="0" applyFont="1" applyBorder="1" applyAlignment="1">
      <alignment horizontal="left" vertical="center" wrapText="1"/>
    </xf>
    <xf numFmtId="4" fontId="0" fillId="0" borderId="0" xfId="0" applyNumberFormat="1"/>
    <xf numFmtId="167" fontId="4" fillId="0" borderId="1" xfId="2" applyNumberFormat="1" applyFont="1" applyBorder="1" applyAlignment="1" applyProtection="1">
      <protection locked="0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/>
    <xf numFmtId="0" fontId="0" fillId="0" borderId="0" xfId="0" applyBorder="1"/>
    <xf numFmtId="4" fontId="0" fillId="0" borderId="0" xfId="0" applyNumberFormat="1" applyBorder="1"/>
    <xf numFmtId="0" fontId="0" fillId="0" borderId="3" xfId="0" applyBorder="1"/>
    <xf numFmtId="4" fontId="0" fillId="0" borderId="3" xfId="0" applyNumberFormat="1" applyBorder="1"/>
    <xf numFmtId="0" fontId="3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right"/>
    </xf>
    <xf numFmtId="0" fontId="7" fillId="0" borderId="1" xfId="1" applyFont="1" applyFill="1" applyBorder="1" applyAlignment="1">
      <alignment horizontal="left" vertical="center" wrapText="1"/>
    </xf>
    <xf numFmtId="167" fontId="7" fillId="0" borderId="1" xfId="2" applyNumberFormat="1" applyFont="1" applyBorder="1" applyAlignment="1" applyProtection="1">
      <protection locked="0"/>
    </xf>
    <xf numFmtId="4" fontId="7" fillId="0" borderId="1" xfId="0" applyNumberFormat="1" applyFont="1" applyBorder="1"/>
    <xf numFmtId="4" fontId="3" fillId="0" borderId="2" xfId="0" applyNumberFormat="1" applyFont="1" applyBorder="1"/>
  </cellXfs>
  <cellStyles count="3">
    <cellStyle name="Обычный" xfId="0" builtinId="0"/>
    <cellStyle name="Обычный 4" xfId="2"/>
    <cellStyle name="Обычный_Проект бюджета  по нормативам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7"/>
  <sheetViews>
    <sheetView workbookViewId="0">
      <selection activeCell="H3" sqref="H3"/>
    </sheetView>
  </sheetViews>
  <sheetFormatPr defaultRowHeight="15" x14ac:dyDescent="0.25"/>
  <cols>
    <col min="4" max="4" width="22.85546875" customWidth="1"/>
    <col min="5" max="5" width="16.42578125" customWidth="1"/>
    <col min="6" max="6" width="13" customWidth="1"/>
    <col min="7" max="7" width="0" hidden="1" customWidth="1"/>
    <col min="8" max="8" width="15" customWidth="1"/>
    <col min="9" max="9" width="10.7109375" customWidth="1"/>
    <col min="10" max="10" width="10.140625" customWidth="1"/>
  </cols>
  <sheetData>
    <row r="1" spans="3:10" ht="78.75" customHeight="1" x14ac:dyDescent="0.25">
      <c r="C1" s="22" t="s">
        <v>28</v>
      </c>
      <c r="D1" s="22"/>
      <c r="E1" s="22"/>
      <c r="F1" s="22"/>
      <c r="G1" s="22"/>
      <c r="H1" s="22"/>
      <c r="I1" s="22"/>
    </row>
    <row r="3" spans="3:10" x14ac:dyDescent="0.25">
      <c r="H3" s="23" t="s">
        <v>35</v>
      </c>
    </row>
    <row r="4" spans="3:10" ht="36" customHeight="1" x14ac:dyDescent="0.25">
      <c r="C4" s="2"/>
      <c r="D4" s="2" t="s">
        <v>24</v>
      </c>
      <c r="E4" s="12" t="s">
        <v>32</v>
      </c>
      <c r="F4" s="12" t="s">
        <v>29</v>
      </c>
      <c r="G4" s="12"/>
      <c r="H4" s="15" t="s">
        <v>27</v>
      </c>
      <c r="I4" s="19"/>
      <c r="J4" s="17"/>
    </row>
    <row r="5" spans="3:10" ht="12.75" customHeight="1" x14ac:dyDescent="0.25">
      <c r="C5" s="2">
        <v>1</v>
      </c>
      <c r="D5" s="24" t="s">
        <v>0</v>
      </c>
      <c r="E5" s="25">
        <v>927</v>
      </c>
      <c r="F5" s="21">
        <v>77400</v>
      </c>
      <c r="G5" s="2">
        <f>E5*F5/E27</f>
        <v>3001.4557623928049</v>
      </c>
      <c r="H5" s="16">
        <f t="shared" ref="H5:H26" si="0">ROUND(G5,0)</f>
        <v>3001</v>
      </c>
      <c r="I5" s="20"/>
      <c r="J5" s="18"/>
    </row>
    <row r="6" spans="3:10" ht="12.75" customHeight="1" x14ac:dyDescent="0.25">
      <c r="C6" s="2">
        <v>2</v>
      </c>
      <c r="D6" s="24" t="s">
        <v>1</v>
      </c>
      <c r="E6" s="25">
        <v>234</v>
      </c>
      <c r="F6" s="21"/>
      <c r="G6" s="2">
        <f>E6*F5/E27</f>
        <v>757.64902740012553</v>
      </c>
      <c r="H6" s="16">
        <f t="shared" si="0"/>
        <v>758</v>
      </c>
      <c r="I6" s="20"/>
      <c r="J6" s="18"/>
    </row>
    <row r="7" spans="3:10" ht="12.75" customHeight="1" x14ac:dyDescent="0.25">
      <c r="C7" s="2">
        <v>3</v>
      </c>
      <c r="D7" s="24" t="s">
        <v>2</v>
      </c>
      <c r="E7" s="25">
        <v>442</v>
      </c>
      <c r="F7" s="21"/>
      <c r="G7" s="2">
        <f>E7*F5/E27</f>
        <v>1431.1148295335704</v>
      </c>
      <c r="H7" s="16">
        <f t="shared" si="0"/>
        <v>1431</v>
      </c>
      <c r="I7" s="20"/>
      <c r="J7" s="18"/>
    </row>
    <row r="8" spans="3:10" ht="12.75" customHeight="1" x14ac:dyDescent="0.25">
      <c r="C8" s="2">
        <v>4</v>
      </c>
      <c r="D8" s="24" t="s">
        <v>3</v>
      </c>
      <c r="E8" s="25">
        <v>329</v>
      </c>
      <c r="F8" s="21"/>
      <c r="G8" s="2">
        <f>E8*F5/E27</f>
        <v>1065.2415812591507</v>
      </c>
      <c r="H8" s="16">
        <f t="shared" si="0"/>
        <v>1065</v>
      </c>
      <c r="I8" s="20"/>
      <c r="J8" s="18"/>
    </row>
    <row r="9" spans="3:10" ht="12.75" customHeight="1" x14ac:dyDescent="0.25">
      <c r="C9" s="2">
        <v>5</v>
      </c>
      <c r="D9" s="24" t="s">
        <v>4</v>
      </c>
      <c r="E9" s="25">
        <v>906</v>
      </c>
      <c r="F9" s="21"/>
      <c r="G9" s="2">
        <f>E9*F5/E27</f>
        <v>2933.461618908178</v>
      </c>
      <c r="H9" s="16">
        <f t="shared" si="0"/>
        <v>2933</v>
      </c>
      <c r="I9" s="20"/>
      <c r="J9" s="18"/>
    </row>
    <row r="10" spans="3:10" ht="12.75" customHeight="1" x14ac:dyDescent="0.25">
      <c r="C10" s="2">
        <v>6</v>
      </c>
      <c r="D10" s="24" t="s">
        <v>5</v>
      </c>
      <c r="E10" s="25">
        <v>519</v>
      </c>
      <c r="F10" s="21"/>
      <c r="G10" s="2">
        <f>E10*F5/E27</f>
        <v>1680.4266889772014</v>
      </c>
      <c r="H10" s="16">
        <f t="shared" si="0"/>
        <v>1680</v>
      </c>
      <c r="I10" s="20"/>
      <c r="J10" s="18"/>
    </row>
    <row r="11" spans="3:10" ht="12.75" customHeight="1" x14ac:dyDescent="0.25">
      <c r="C11" s="2">
        <v>7</v>
      </c>
      <c r="D11" s="24" t="s">
        <v>6</v>
      </c>
      <c r="E11" s="25">
        <v>526</v>
      </c>
      <c r="F11" s="21"/>
      <c r="G11" s="2">
        <f>E11*F5/E27</f>
        <v>1703.091403472077</v>
      </c>
      <c r="H11" s="16">
        <f t="shared" si="0"/>
        <v>1703</v>
      </c>
      <c r="I11" s="20"/>
      <c r="J11" s="18"/>
    </row>
    <row r="12" spans="3:10" ht="12.75" customHeight="1" x14ac:dyDescent="0.25">
      <c r="C12" s="2">
        <v>8</v>
      </c>
      <c r="D12" s="24" t="s">
        <v>7</v>
      </c>
      <c r="E12" s="25">
        <v>908</v>
      </c>
      <c r="F12" s="21"/>
      <c r="G12" s="2">
        <f>E12*F5/E27</f>
        <v>2939.9372516209996</v>
      </c>
      <c r="H12" s="16">
        <f t="shared" si="0"/>
        <v>2940</v>
      </c>
      <c r="I12" s="20"/>
      <c r="J12" s="18"/>
    </row>
    <row r="13" spans="3:10" ht="12.75" customHeight="1" x14ac:dyDescent="0.25">
      <c r="C13" s="2">
        <v>9</v>
      </c>
      <c r="D13" s="24" t="s">
        <v>8</v>
      </c>
      <c r="E13" s="25">
        <v>597</v>
      </c>
      <c r="F13" s="21"/>
      <c r="G13" s="2">
        <f>E13*F5/E27</f>
        <v>1932.9763647772434</v>
      </c>
      <c r="H13" s="16">
        <f t="shared" si="0"/>
        <v>1933</v>
      </c>
      <c r="I13" s="20"/>
      <c r="J13" s="18"/>
    </row>
    <row r="14" spans="3:10" ht="12.75" customHeight="1" x14ac:dyDescent="0.25">
      <c r="C14" s="2">
        <v>10</v>
      </c>
      <c r="D14" s="24" t="s">
        <v>10</v>
      </c>
      <c r="E14" s="25">
        <v>1462</v>
      </c>
      <c r="F14" s="21"/>
      <c r="G14" s="2">
        <f>E14*F5/E27</f>
        <v>4733.6875130725793</v>
      </c>
      <c r="H14" s="16">
        <f t="shared" si="0"/>
        <v>4734</v>
      </c>
      <c r="I14" s="20"/>
      <c r="J14" s="18"/>
    </row>
    <row r="15" spans="3:10" ht="12.75" customHeight="1" x14ac:dyDescent="0.25">
      <c r="C15" s="2">
        <v>11</v>
      </c>
      <c r="D15" s="24" t="s">
        <v>11</v>
      </c>
      <c r="E15" s="25">
        <v>974</v>
      </c>
      <c r="F15" s="21"/>
      <c r="G15" s="2">
        <f>E15*F5/E27</f>
        <v>3153.6331311441122</v>
      </c>
      <c r="H15" s="16">
        <f t="shared" si="0"/>
        <v>3154</v>
      </c>
      <c r="I15" s="20"/>
      <c r="J15" s="18"/>
    </row>
    <row r="16" spans="3:10" ht="12.75" customHeight="1" x14ac:dyDescent="0.25">
      <c r="C16" s="2">
        <v>12</v>
      </c>
      <c r="D16" s="24" t="s">
        <v>12</v>
      </c>
      <c r="E16" s="25">
        <v>309</v>
      </c>
      <c r="F16" s="21"/>
      <c r="G16" s="2">
        <f>E16*F5/E27</f>
        <v>1000.485254130935</v>
      </c>
      <c r="H16" s="16">
        <f t="shared" si="0"/>
        <v>1000</v>
      </c>
      <c r="I16" s="20"/>
      <c r="J16" s="18"/>
    </row>
    <row r="17" spans="3:10" ht="12.75" customHeight="1" x14ac:dyDescent="0.25">
      <c r="C17" s="2">
        <v>13</v>
      </c>
      <c r="D17" s="24" t="s">
        <v>13</v>
      </c>
      <c r="E17" s="25">
        <v>283</v>
      </c>
      <c r="F17" s="21"/>
      <c r="G17" s="2">
        <f>E17*F5/E27</f>
        <v>916.30202886425434</v>
      </c>
      <c r="H17" s="16">
        <f t="shared" si="0"/>
        <v>916</v>
      </c>
      <c r="I17" s="20"/>
      <c r="J17" s="18"/>
    </row>
    <row r="18" spans="3:10" ht="12.75" customHeight="1" x14ac:dyDescent="0.25">
      <c r="C18" s="2">
        <v>14</v>
      </c>
      <c r="D18" s="24" t="s">
        <v>14</v>
      </c>
      <c r="E18" s="25">
        <v>409</v>
      </c>
      <c r="F18" s="21"/>
      <c r="G18" s="2">
        <f>E18*F5/E27</f>
        <v>1324.2668897720141</v>
      </c>
      <c r="H18" s="16">
        <f t="shared" si="0"/>
        <v>1324</v>
      </c>
      <c r="I18" s="20"/>
      <c r="J18" s="18"/>
    </row>
    <row r="19" spans="3:10" ht="12.75" customHeight="1" x14ac:dyDescent="0.25">
      <c r="C19" s="2">
        <v>15</v>
      </c>
      <c r="D19" s="24" t="s">
        <v>15</v>
      </c>
      <c r="E19" s="25">
        <v>613</v>
      </c>
      <c r="F19" s="21"/>
      <c r="G19" s="2">
        <f>E19*F5/E27</f>
        <v>1984.781426479816</v>
      </c>
      <c r="H19" s="16">
        <f t="shared" si="0"/>
        <v>1985</v>
      </c>
      <c r="I19" s="20"/>
      <c r="J19" s="18"/>
    </row>
    <row r="20" spans="3:10" ht="12.75" customHeight="1" x14ac:dyDescent="0.25">
      <c r="C20" s="2">
        <v>16</v>
      </c>
      <c r="D20" s="24" t="s">
        <v>16</v>
      </c>
      <c r="E20" s="25">
        <v>295</v>
      </c>
      <c r="F20" s="21"/>
      <c r="G20" s="2">
        <f>E20*F5/E27</f>
        <v>955.15582514118387</v>
      </c>
      <c r="H20" s="16">
        <f t="shared" si="0"/>
        <v>955</v>
      </c>
      <c r="I20" s="20"/>
      <c r="J20" s="18"/>
    </row>
    <row r="21" spans="3:10" ht="12.75" customHeight="1" x14ac:dyDescent="0.25">
      <c r="C21" s="2">
        <v>17</v>
      </c>
      <c r="D21" s="24" t="s">
        <v>17</v>
      </c>
      <c r="E21" s="25">
        <v>699</v>
      </c>
      <c r="F21" s="21"/>
      <c r="G21" s="2">
        <f>E21*F5/E27</f>
        <v>2263.233633131144</v>
      </c>
      <c r="H21" s="16">
        <f t="shared" si="0"/>
        <v>2263</v>
      </c>
      <c r="I21" s="20"/>
      <c r="J21" s="18"/>
    </row>
    <row r="22" spans="3:10" ht="12.75" customHeight="1" x14ac:dyDescent="0.25">
      <c r="C22" s="2">
        <v>18</v>
      </c>
      <c r="D22" s="24" t="s">
        <v>18</v>
      </c>
      <c r="E22" s="25">
        <v>212</v>
      </c>
      <c r="F22" s="21"/>
      <c r="G22" s="2">
        <f>E22*F5/E27</f>
        <v>686.41706755908808</v>
      </c>
      <c r="H22" s="16">
        <f t="shared" si="0"/>
        <v>686</v>
      </c>
      <c r="I22" s="20"/>
      <c r="J22" s="18"/>
    </row>
    <row r="23" spans="3:10" ht="12.75" customHeight="1" x14ac:dyDescent="0.25">
      <c r="C23" s="2">
        <v>19</v>
      </c>
      <c r="D23" s="24" t="s">
        <v>19</v>
      </c>
      <c r="E23" s="25">
        <v>385</v>
      </c>
      <c r="F23" s="21"/>
      <c r="G23" s="2">
        <f>E23*F5/E27</f>
        <v>1246.5592972181553</v>
      </c>
      <c r="H23" s="16">
        <f t="shared" si="0"/>
        <v>1247</v>
      </c>
      <c r="I23" s="20"/>
      <c r="J23" s="18"/>
    </row>
    <row r="24" spans="3:10" ht="12.75" customHeight="1" x14ac:dyDescent="0.25">
      <c r="C24" s="2">
        <v>20</v>
      </c>
      <c r="D24" s="24" t="s">
        <v>20</v>
      </c>
      <c r="E24" s="25">
        <v>539</v>
      </c>
      <c r="F24" s="21"/>
      <c r="G24" s="2">
        <f>E24*F5/E27</f>
        <v>1745.1830161054172</v>
      </c>
      <c r="H24" s="16">
        <f t="shared" si="0"/>
        <v>1745</v>
      </c>
      <c r="I24" s="20"/>
      <c r="J24" s="18"/>
    </row>
    <row r="25" spans="3:10" ht="12.75" customHeight="1" x14ac:dyDescent="0.25">
      <c r="C25" s="2">
        <v>21</v>
      </c>
      <c r="D25" s="24" t="s">
        <v>21</v>
      </c>
      <c r="E25" s="25">
        <v>505</v>
      </c>
      <c r="F25" s="21"/>
      <c r="G25" s="2">
        <f>E25*F5/E27</f>
        <v>1635.0972599874503</v>
      </c>
      <c r="H25" s="16">
        <f t="shared" si="0"/>
        <v>1635</v>
      </c>
      <c r="I25" s="20"/>
      <c r="J25" s="18"/>
    </row>
    <row r="26" spans="3:10" ht="12.75" customHeight="1" x14ac:dyDescent="0.25">
      <c r="C26" s="2">
        <v>22</v>
      </c>
      <c r="D26" s="24" t="s">
        <v>22</v>
      </c>
      <c r="E26" s="26">
        <v>11832</v>
      </c>
      <c r="F26" s="21"/>
      <c r="G26" s="2">
        <f>E26*F5/E27</f>
        <v>38309.843129052497</v>
      </c>
      <c r="H26" s="16">
        <f>ROUND(G26,0)+2</f>
        <v>38312</v>
      </c>
      <c r="I26" s="20"/>
      <c r="J26" s="18"/>
    </row>
    <row r="27" spans="3:10" x14ac:dyDescent="0.25">
      <c r="C27" s="2"/>
      <c r="D27" s="24" t="s">
        <v>23</v>
      </c>
      <c r="E27" s="5">
        <f>SUM(E5:E26)</f>
        <v>23905</v>
      </c>
      <c r="F27" s="5">
        <f t="shared" ref="F27:H27" si="1">SUM(F5:F26)</f>
        <v>77400</v>
      </c>
      <c r="G27" s="5">
        <f t="shared" si="1"/>
        <v>77400</v>
      </c>
      <c r="H27" s="27">
        <f t="shared" si="1"/>
        <v>77400</v>
      </c>
      <c r="I27" s="20"/>
      <c r="J27" s="18"/>
    </row>
  </sheetData>
  <mergeCells count="2">
    <mergeCell ref="F5:F26"/>
    <mergeCell ref="C1:I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27"/>
  <sheetViews>
    <sheetView workbookViewId="0">
      <selection activeCell="H3" sqref="H3"/>
    </sheetView>
  </sheetViews>
  <sheetFormatPr defaultRowHeight="15" x14ac:dyDescent="0.25"/>
  <cols>
    <col min="4" max="4" width="22.85546875" customWidth="1"/>
    <col min="5" max="5" width="16.42578125" customWidth="1"/>
    <col min="6" max="6" width="14.7109375" customWidth="1"/>
    <col min="7" max="7" width="0" hidden="1" customWidth="1"/>
    <col min="8" max="8" width="17.140625" customWidth="1"/>
    <col min="10" max="10" width="21.7109375" customWidth="1"/>
  </cols>
  <sheetData>
    <row r="1" spans="3:10" ht="58.5" customHeight="1" x14ac:dyDescent="0.25">
      <c r="C1" s="22" t="s">
        <v>31</v>
      </c>
      <c r="D1" s="22"/>
      <c r="E1" s="22"/>
      <c r="F1" s="22"/>
      <c r="G1" s="22"/>
      <c r="H1" s="22"/>
      <c r="I1" s="22"/>
    </row>
    <row r="3" spans="3:10" x14ac:dyDescent="0.25">
      <c r="H3" s="23" t="s">
        <v>35</v>
      </c>
    </row>
    <row r="4" spans="3:10" ht="36" customHeight="1" x14ac:dyDescent="0.25">
      <c r="C4" s="2"/>
      <c r="D4" s="2" t="s">
        <v>24</v>
      </c>
      <c r="E4" s="12" t="s">
        <v>32</v>
      </c>
      <c r="F4" s="12" t="s">
        <v>30</v>
      </c>
      <c r="G4" s="12"/>
      <c r="H4" s="12" t="s">
        <v>27</v>
      </c>
    </row>
    <row r="5" spans="3:10" ht="12.75" customHeight="1" x14ac:dyDescent="0.25">
      <c r="C5" s="2">
        <v>1</v>
      </c>
      <c r="D5" s="24" t="s">
        <v>0</v>
      </c>
      <c r="E5" s="25">
        <v>927</v>
      </c>
      <c r="F5" s="21">
        <v>80500</v>
      </c>
      <c r="G5" s="2">
        <f>E5*F5/E27</f>
        <v>3121.6691068814057</v>
      </c>
      <c r="H5" s="6">
        <f t="shared" ref="H5:H26" si="0">ROUND(G5,0)</f>
        <v>3122</v>
      </c>
      <c r="J5" s="4"/>
    </row>
    <row r="6" spans="3:10" ht="12.75" customHeight="1" x14ac:dyDescent="0.25">
      <c r="C6" s="2">
        <v>2</v>
      </c>
      <c r="D6" s="24" t="s">
        <v>1</v>
      </c>
      <c r="E6" s="25">
        <v>234</v>
      </c>
      <c r="F6" s="21"/>
      <c r="G6" s="2">
        <f>E6*F5/E27</f>
        <v>787.99414348462665</v>
      </c>
      <c r="H6" s="6">
        <f t="shared" si="0"/>
        <v>788</v>
      </c>
      <c r="J6" s="4"/>
    </row>
    <row r="7" spans="3:10" ht="12.75" customHeight="1" x14ac:dyDescent="0.25">
      <c r="C7" s="2">
        <v>3</v>
      </c>
      <c r="D7" s="24" t="s">
        <v>2</v>
      </c>
      <c r="E7" s="25">
        <v>442</v>
      </c>
      <c r="F7" s="21"/>
      <c r="G7" s="2">
        <f>E7*F5/E27</f>
        <v>1488.4333821376281</v>
      </c>
      <c r="H7" s="6">
        <f t="shared" si="0"/>
        <v>1488</v>
      </c>
      <c r="J7" s="4"/>
    </row>
    <row r="8" spans="3:10" ht="12.75" customHeight="1" x14ac:dyDescent="0.25">
      <c r="C8" s="2">
        <v>4</v>
      </c>
      <c r="D8" s="24" t="s">
        <v>3</v>
      </c>
      <c r="E8" s="25">
        <v>329</v>
      </c>
      <c r="F8" s="21"/>
      <c r="G8" s="2">
        <f>E8*F5/E27</f>
        <v>1107.9062957540264</v>
      </c>
      <c r="H8" s="6">
        <f t="shared" si="0"/>
        <v>1108</v>
      </c>
      <c r="J8" s="4"/>
    </row>
    <row r="9" spans="3:10" ht="12.75" customHeight="1" x14ac:dyDescent="0.25">
      <c r="C9" s="2">
        <v>5</v>
      </c>
      <c r="D9" s="24" t="s">
        <v>4</v>
      </c>
      <c r="E9" s="25">
        <v>906</v>
      </c>
      <c r="F9" s="21"/>
      <c r="G9" s="2">
        <f>E9*F5/E27</f>
        <v>3050.9516837481697</v>
      </c>
      <c r="H9" s="6">
        <f t="shared" si="0"/>
        <v>3051</v>
      </c>
      <c r="J9" s="4"/>
    </row>
    <row r="10" spans="3:10" ht="12.75" customHeight="1" x14ac:dyDescent="0.25">
      <c r="C10" s="2">
        <v>6</v>
      </c>
      <c r="D10" s="24" t="s">
        <v>5</v>
      </c>
      <c r="E10" s="25">
        <v>519</v>
      </c>
      <c r="F10" s="21"/>
      <c r="G10" s="2">
        <f>E10*F5/E27</f>
        <v>1747.7306002928258</v>
      </c>
      <c r="H10" s="6">
        <f t="shared" si="0"/>
        <v>1748</v>
      </c>
      <c r="J10" s="4"/>
    </row>
    <row r="11" spans="3:10" ht="12.75" customHeight="1" x14ac:dyDescent="0.25">
      <c r="C11" s="2">
        <v>7</v>
      </c>
      <c r="D11" s="24" t="s">
        <v>6</v>
      </c>
      <c r="E11" s="25">
        <v>526</v>
      </c>
      <c r="F11" s="21"/>
      <c r="G11" s="2">
        <f>E11*F5/E27</f>
        <v>1771.303074670571</v>
      </c>
      <c r="H11" s="6">
        <f t="shared" si="0"/>
        <v>1771</v>
      </c>
      <c r="J11" s="4"/>
    </row>
    <row r="12" spans="3:10" ht="12.75" customHeight="1" x14ac:dyDescent="0.25">
      <c r="C12" s="2">
        <v>8</v>
      </c>
      <c r="D12" s="24" t="s">
        <v>7</v>
      </c>
      <c r="E12" s="25">
        <v>908</v>
      </c>
      <c r="F12" s="21"/>
      <c r="G12" s="2">
        <f>E12*F5/E27</f>
        <v>3057.6866764275255</v>
      </c>
      <c r="H12" s="6">
        <f t="shared" si="0"/>
        <v>3058</v>
      </c>
      <c r="J12" s="4"/>
    </row>
    <row r="13" spans="3:10" ht="12.75" customHeight="1" x14ac:dyDescent="0.25">
      <c r="C13" s="2">
        <v>9</v>
      </c>
      <c r="D13" s="24" t="s">
        <v>8</v>
      </c>
      <c r="E13" s="25">
        <v>597</v>
      </c>
      <c r="F13" s="21"/>
      <c r="G13" s="2">
        <f>E13*F5/E27</f>
        <v>2010.3953147877014</v>
      </c>
      <c r="H13" s="6">
        <f t="shared" si="0"/>
        <v>2010</v>
      </c>
      <c r="J13" s="4"/>
    </row>
    <row r="14" spans="3:10" ht="12.75" customHeight="1" x14ac:dyDescent="0.25">
      <c r="C14" s="2">
        <v>10</v>
      </c>
      <c r="D14" s="24" t="s">
        <v>10</v>
      </c>
      <c r="E14" s="25">
        <v>1462</v>
      </c>
      <c r="F14" s="21"/>
      <c r="G14" s="2">
        <f>E14*F5/E27</f>
        <v>4923.2796486090774</v>
      </c>
      <c r="H14" s="6">
        <f t="shared" si="0"/>
        <v>4923</v>
      </c>
      <c r="J14" s="4"/>
    </row>
    <row r="15" spans="3:10" ht="12.75" customHeight="1" x14ac:dyDescent="0.25">
      <c r="C15" s="2">
        <v>11</v>
      </c>
      <c r="D15" s="24" t="s">
        <v>11</v>
      </c>
      <c r="E15" s="25">
        <v>974</v>
      </c>
      <c r="F15" s="21"/>
      <c r="G15" s="2">
        <f>E15*F5/E27</f>
        <v>3279.9414348462665</v>
      </c>
      <c r="H15" s="6">
        <f t="shared" si="0"/>
        <v>3280</v>
      </c>
      <c r="J15" s="4"/>
    </row>
    <row r="16" spans="3:10" ht="12.75" customHeight="1" x14ac:dyDescent="0.25">
      <c r="C16" s="2">
        <v>12</v>
      </c>
      <c r="D16" s="24" t="s">
        <v>12</v>
      </c>
      <c r="E16" s="25">
        <v>309</v>
      </c>
      <c r="F16" s="21"/>
      <c r="G16" s="2">
        <f>E16*F5/E27</f>
        <v>1040.5563689604685</v>
      </c>
      <c r="H16" s="6">
        <f t="shared" si="0"/>
        <v>1041</v>
      </c>
      <c r="J16" s="4"/>
    </row>
    <row r="17" spans="3:10" ht="12.75" customHeight="1" x14ac:dyDescent="0.25">
      <c r="C17" s="2">
        <v>13</v>
      </c>
      <c r="D17" s="24" t="s">
        <v>13</v>
      </c>
      <c r="E17" s="25">
        <v>283</v>
      </c>
      <c r="F17" s="21"/>
      <c r="G17" s="2">
        <f>E17*F5/E27</f>
        <v>953.00146412884339</v>
      </c>
      <c r="H17" s="6">
        <f t="shared" si="0"/>
        <v>953</v>
      </c>
      <c r="J17" s="4"/>
    </row>
    <row r="18" spans="3:10" ht="12.75" customHeight="1" x14ac:dyDescent="0.25">
      <c r="C18" s="2">
        <v>14</v>
      </c>
      <c r="D18" s="24" t="s">
        <v>14</v>
      </c>
      <c r="E18" s="25">
        <v>409</v>
      </c>
      <c r="F18" s="21"/>
      <c r="G18" s="2">
        <f>E18*F5/E27</f>
        <v>1377.3060029282576</v>
      </c>
      <c r="H18" s="6">
        <f t="shared" si="0"/>
        <v>1377</v>
      </c>
      <c r="J18" s="4"/>
    </row>
    <row r="19" spans="3:10" ht="12.75" customHeight="1" x14ac:dyDescent="0.25">
      <c r="C19" s="2">
        <v>15</v>
      </c>
      <c r="D19" s="24" t="s">
        <v>15</v>
      </c>
      <c r="E19" s="25">
        <v>613</v>
      </c>
      <c r="F19" s="21"/>
      <c r="G19" s="2">
        <f>E19*F5/E27</f>
        <v>2064.2752562225478</v>
      </c>
      <c r="H19" s="6">
        <f t="shared" si="0"/>
        <v>2064</v>
      </c>
      <c r="J19" s="4"/>
    </row>
    <row r="20" spans="3:10" ht="12.75" customHeight="1" x14ac:dyDescent="0.25">
      <c r="C20" s="2">
        <v>16</v>
      </c>
      <c r="D20" s="24" t="s">
        <v>16</v>
      </c>
      <c r="E20" s="25">
        <v>295</v>
      </c>
      <c r="F20" s="21"/>
      <c r="G20" s="2">
        <f>E20*F5/E27</f>
        <v>993.41142020497807</v>
      </c>
      <c r="H20" s="6">
        <f t="shared" si="0"/>
        <v>993</v>
      </c>
      <c r="J20" s="4"/>
    </row>
    <row r="21" spans="3:10" ht="12.75" customHeight="1" x14ac:dyDescent="0.25">
      <c r="C21" s="2">
        <v>17</v>
      </c>
      <c r="D21" s="24" t="s">
        <v>17</v>
      </c>
      <c r="E21" s="25">
        <v>699</v>
      </c>
      <c r="F21" s="21"/>
      <c r="G21" s="2">
        <f>E21*F5/E27</f>
        <v>2353.8799414348464</v>
      </c>
      <c r="H21" s="6">
        <f t="shared" si="0"/>
        <v>2354</v>
      </c>
      <c r="J21" s="4"/>
    </row>
    <row r="22" spans="3:10" ht="12.75" customHeight="1" x14ac:dyDescent="0.25">
      <c r="C22" s="2">
        <v>18</v>
      </c>
      <c r="D22" s="24" t="s">
        <v>18</v>
      </c>
      <c r="E22" s="25">
        <v>212</v>
      </c>
      <c r="F22" s="21"/>
      <c r="G22" s="2">
        <f>E22*F5/E27</f>
        <v>713.90922401171304</v>
      </c>
      <c r="H22" s="6">
        <f t="shared" si="0"/>
        <v>714</v>
      </c>
      <c r="J22" s="4"/>
    </row>
    <row r="23" spans="3:10" ht="12.75" customHeight="1" x14ac:dyDescent="0.25">
      <c r="C23" s="2">
        <v>19</v>
      </c>
      <c r="D23" s="24" t="s">
        <v>19</v>
      </c>
      <c r="E23" s="25">
        <v>385</v>
      </c>
      <c r="F23" s="21"/>
      <c r="G23" s="2">
        <f>E23*F5/E27</f>
        <v>1296.4860907759883</v>
      </c>
      <c r="H23" s="6">
        <f>ROUND(G23,0)+1</f>
        <v>1297</v>
      </c>
      <c r="J23" s="4"/>
    </row>
    <row r="24" spans="3:10" ht="12.75" customHeight="1" x14ac:dyDescent="0.25">
      <c r="C24" s="2">
        <v>20</v>
      </c>
      <c r="D24" s="24" t="s">
        <v>20</v>
      </c>
      <c r="E24" s="25">
        <v>539</v>
      </c>
      <c r="F24" s="21"/>
      <c r="G24" s="2">
        <f>E24*F5/E27</f>
        <v>1815.0805270863837</v>
      </c>
      <c r="H24" s="6">
        <f t="shared" si="0"/>
        <v>1815</v>
      </c>
      <c r="J24" s="4"/>
    </row>
    <row r="25" spans="3:10" ht="12.75" customHeight="1" x14ac:dyDescent="0.25">
      <c r="C25" s="2">
        <v>21</v>
      </c>
      <c r="D25" s="24" t="s">
        <v>21</v>
      </c>
      <c r="E25" s="25">
        <v>505</v>
      </c>
      <c r="F25" s="21"/>
      <c r="G25" s="2">
        <f>E25*F5/E27</f>
        <v>1700.5856515373353</v>
      </c>
      <c r="H25" s="6">
        <f t="shared" si="0"/>
        <v>1701</v>
      </c>
      <c r="J25" s="4"/>
    </row>
    <row r="26" spans="3:10" ht="12.75" customHeight="1" x14ac:dyDescent="0.25">
      <c r="C26" s="2">
        <v>22</v>
      </c>
      <c r="D26" s="24" t="s">
        <v>22</v>
      </c>
      <c r="E26" s="26">
        <v>11832</v>
      </c>
      <c r="F26" s="21"/>
      <c r="G26" s="2">
        <f>E26*F5/E27</f>
        <v>39844.216691068817</v>
      </c>
      <c r="H26" s="6">
        <f t="shared" si="0"/>
        <v>39844</v>
      </c>
      <c r="J26" s="4"/>
    </row>
    <row r="27" spans="3:10" x14ac:dyDescent="0.25">
      <c r="C27" s="2"/>
      <c r="D27" s="24" t="s">
        <v>23</v>
      </c>
      <c r="E27" s="5">
        <f>SUM(E5:E26)</f>
        <v>23905</v>
      </c>
      <c r="F27" s="5">
        <f>SUM(F5:F26)</f>
        <v>80500</v>
      </c>
      <c r="G27" s="5">
        <f>SUM(G5:G26)</f>
        <v>80500</v>
      </c>
      <c r="H27" s="5">
        <f>SUM(H5:H26)</f>
        <v>80500</v>
      </c>
    </row>
  </sheetData>
  <mergeCells count="2">
    <mergeCell ref="F5:F26"/>
    <mergeCell ref="C1:I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27"/>
  <sheetViews>
    <sheetView tabSelected="1" workbookViewId="0">
      <selection activeCell="H3" sqref="H3"/>
    </sheetView>
  </sheetViews>
  <sheetFormatPr defaultRowHeight="15" x14ac:dyDescent="0.25"/>
  <cols>
    <col min="3" max="3" width="7" customWidth="1"/>
    <col min="4" max="4" width="22.85546875" customWidth="1"/>
    <col min="5" max="5" width="16.42578125" customWidth="1"/>
    <col min="6" max="6" width="18.7109375" customWidth="1"/>
    <col min="7" max="7" width="14.5703125" hidden="1" customWidth="1"/>
    <col min="8" max="8" width="20.42578125" customWidth="1"/>
    <col min="10" max="10" width="23.7109375" customWidth="1"/>
  </cols>
  <sheetData>
    <row r="2" spans="3:10" ht="48" customHeight="1" x14ac:dyDescent="0.25">
      <c r="C2" s="22" t="s">
        <v>34</v>
      </c>
      <c r="D2" s="22"/>
      <c r="E2" s="22"/>
      <c r="F2" s="22"/>
      <c r="G2" s="22"/>
      <c r="H2" s="22"/>
      <c r="I2" s="22"/>
    </row>
    <row r="3" spans="3:10" x14ac:dyDescent="0.25">
      <c r="H3" s="23" t="s">
        <v>35</v>
      </c>
    </row>
    <row r="4" spans="3:10" ht="36" customHeight="1" x14ac:dyDescent="0.25">
      <c r="C4" s="2"/>
      <c r="D4" s="2" t="s">
        <v>24</v>
      </c>
      <c r="E4" s="12" t="s">
        <v>32</v>
      </c>
      <c r="F4" s="12" t="s">
        <v>33</v>
      </c>
      <c r="G4" s="12"/>
      <c r="H4" s="12" t="s">
        <v>27</v>
      </c>
    </row>
    <row r="5" spans="3:10" ht="12.75" customHeight="1" x14ac:dyDescent="0.25">
      <c r="C5" s="2">
        <v>1</v>
      </c>
      <c r="D5" s="4" t="s">
        <v>0</v>
      </c>
      <c r="E5" s="14">
        <v>927</v>
      </c>
      <c r="F5" s="21">
        <v>83800</v>
      </c>
      <c r="G5" s="2">
        <f>E5*F5/E27</f>
        <v>3249.638151014432</v>
      </c>
      <c r="H5" s="6">
        <f>ROUND(G5,0)</f>
        <v>3250</v>
      </c>
    </row>
    <row r="6" spans="3:10" ht="12.75" customHeight="1" x14ac:dyDescent="0.25">
      <c r="C6" s="2">
        <v>2</v>
      </c>
      <c r="D6" s="4" t="s">
        <v>1</v>
      </c>
      <c r="E6" s="14">
        <v>234</v>
      </c>
      <c r="F6" s="21"/>
      <c r="G6" s="2">
        <f>E6*F5/E27</f>
        <v>820.29700899393436</v>
      </c>
      <c r="H6" s="6">
        <f t="shared" ref="H6:H26" si="0">ROUND(G6,0)</f>
        <v>820</v>
      </c>
    </row>
    <row r="7" spans="3:10" ht="12.75" customHeight="1" x14ac:dyDescent="0.25">
      <c r="C7" s="2">
        <v>3</v>
      </c>
      <c r="D7" s="4" t="s">
        <v>2</v>
      </c>
      <c r="E7" s="14">
        <v>442</v>
      </c>
      <c r="F7" s="21"/>
      <c r="G7" s="2">
        <f>E7*F5/E27</f>
        <v>1549.4499058774315</v>
      </c>
      <c r="H7" s="6">
        <f t="shared" si="0"/>
        <v>1549</v>
      </c>
    </row>
    <row r="8" spans="3:10" ht="12.75" customHeight="1" x14ac:dyDescent="0.25">
      <c r="C8" s="2">
        <v>4</v>
      </c>
      <c r="D8" s="4" t="s">
        <v>3</v>
      </c>
      <c r="E8" s="14">
        <v>329</v>
      </c>
      <c r="F8" s="21"/>
      <c r="G8" s="2">
        <f>E8*F5/E27</f>
        <v>1153.3235724743777</v>
      </c>
      <c r="H8" s="6">
        <f t="shared" si="0"/>
        <v>1153</v>
      </c>
    </row>
    <row r="9" spans="3:10" ht="12.75" customHeight="1" x14ac:dyDescent="0.25">
      <c r="C9" s="2">
        <v>5</v>
      </c>
      <c r="D9" s="4" t="s">
        <v>4</v>
      </c>
      <c r="E9" s="14">
        <v>906</v>
      </c>
      <c r="F9" s="21"/>
      <c r="G9" s="2">
        <f>E9*F5/E27</f>
        <v>3176.0217527713867</v>
      </c>
      <c r="H9" s="6">
        <f t="shared" si="0"/>
        <v>3176</v>
      </c>
    </row>
    <row r="10" spans="3:10" ht="12.75" customHeight="1" x14ac:dyDescent="0.25">
      <c r="C10" s="2">
        <v>6</v>
      </c>
      <c r="D10" s="4" t="s">
        <v>5</v>
      </c>
      <c r="E10" s="14">
        <v>519</v>
      </c>
      <c r="F10" s="21"/>
      <c r="G10" s="2">
        <f>E10*F5/E27</f>
        <v>1819.3766994352645</v>
      </c>
      <c r="H10" s="6">
        <f t="shared" si="0"/>
        <v>1819</v>
      </c>
    </row>
    <row r="11" spans="3:10" ht="12.75" customHeight="1" x14ac:dyDescent="0.25">
      <c r="C11" s="2">
        <v>7</v>
      </c>
      <c r="D11" s="4" t="s">
        <v>6</v>
      </c>
      <c r="E11" s="14">
        <v>526</v>
      </c>
      <c r="F11" s="21"/>
      <c r="G11" s="2">
        <f>E11*F5/E27</f>
        <v>1843.915498849613</v>
      </c>
      <c r="H11" s="6">
        <f t="shared" si="0"/>
        <v>1844</v>
      </c>
    </row>
    <row r="12" spans="3:10" ht="12.75" customHeight="1" x14ac:dyDescent="0.25">
      <c r="C12" s="2">
        <v>8</v>
      </c>
      <c r="D12" s="4" t="s">
        <v>7</v>
      </c>
      <c r="E12" s="14">
        <v>908</v>
      </c>
      <c r="F12" s="21"/>
      <c r="G12" s="2">
        <f>E12*F5/E27</f>
        <v>3183.0328383183432</v>
      </c>
      <c r="H12" s="6">
        <f t="shared" si="0"/>
        <v>3183</v>
      </c>
    </row>
    <row r="13" spans="3:10" ht="12.75" customHeight="1" x14ac:dyDescent="0.25">
      <c r="C13" s="2">
        <v>9</v>
      </c>
      <c r="D13" s="4" t="s">
        <v>8</v>
      </c>
      <c r="E13" s="14">
        <v>597</v>
      </c>
      <c r="F13" s="21"/>
      <c r="G13" s="2">
        <f>E13*F5/E27</f>
        <v>2092.809035766576</v>
      </c>
      <c r="H13" s="6">
        <f t="shared" si="0"/>
        <v>2093</v>
      </c>
    </row>
    <row r="14" spans="3:10" ht="12.75" customHeight="1" x14ac:dyDescent="0.25">
      <c r="C14" s="2">
        <v>10</v>
      </c>
      <c r="D14" s="4" t="s">
        <v>10</v>
      </c>
      <c r="E14" s="14">
        <v>1462</v>
      </c>
      <c r="F14" s="21"/>
      <c r="G14" s="2">
        <f>E14*F5/E27</f>
        <v>5125.1035348253499</v>
      </c>
      <c r="H14" s="6">
        <f t="shared" si="0"/>
        <v>5125</v>
      </c>
    </row>
    <row r="15" spans="3:10" ht="12.75" customHeight="1" x14ac:dyDescent="0.25">
      <c r="C15" s="2">
        <v>11</v>
      </c>
      <c r="D15" s="4" t="s">
        <v>11</v>
      </c>
      <c r="E15" s="14">
        <v>974</v>
      </c>
      <c r="F15" s="21"/>
      <c r="G15" s="2">
        <f>E15*F5/E27</f>
        <v>3414.3986613679149</v>
      </c>
      <c r="H15" s="6">
        <f t="shared" si="0"/>
        <v>3414</v>
      </c>
      <c r="J15" s="13"/>
    </row>
    <row r="16" spans="3:10" ht="12.75" customHeight="1" x14ac:dyDescent="0.25">
      <c r="C16" s="2">
        <v>12</v>
      </c>
      <c r="D16" s="4" t="s">
        <v>12</v>
      </c>
      <c r="E16" s="14">
        <v>309</v>
      </c>
      <c r="F16" s="21"/>
      <c r="G16" s="2">
        <f>E16*F5/E27</f>
        <v>1083.2127170048107</v>
      </c>
      <c r="H16" s="6">
        <f t="shared" si="0"/>
        <v>1083</v>
      </c>
    </row>
    <row r="17" spans="3:8" ht="12.75" customHeight="1" x14ac:dyDescent="0.25">
      <c r="C17" s="2">
        <v>13</v>
      </c>
      <c r="D17" s="4" t="s">
        <v>13</v>
      </c>
      <c r="E17" s="14">
        <v>283</v>
      </c>
      <c r="F17" s="21"/>
      <c r="G17" s="2">
        <f>E17*F5/E27</f>
        <v>992.06860489437361</v>
      </c>
      <c r="H17" s="6">
        <f t="shared" si="0"/>
        <v>992</v>
      </c>
    </row>
    <row r="18" spans="3:8" ht="12.75" customHeight="1" x14ac:dyDescent="0.25">
      <c r="C18" s="2">
        <v>14</v>
      </c>
      <c r="D18" s="4" t="s">
        <v>14</v>
      </c>
      <c r="E18" s="14">
        <v>409</v>
      </c>
      <c r="F18" s="21"/>
      <c r="G18" s="2">
        <f>E18*F5/E27</f>
        <v>1433.766994352646</v>
      </c>
      <c r="H18" s="6">
        <f t="shared" si="0"/>
        <v>1434</v>
      </c>
    </row>
    <row r="19" spans="3:8" ht="12.75" customHeight="1" x14ac:dyDescent="0.25">
      <c r="C19" s="2">
        <v>15</v>
      </c>
      <c r="D19" s="4" t="s">
        <v>15</v>
      </c>
      <c r="E19" s="14">
        <v>613</v>
      </c>
      <c r="F19" s="21"/>
      <c r="G19" s="2">
        <f>E19*F5/E27</f>
        <v>2148.8977201422294</v>
      </c>
      <c r="H19" s="6">
        <f t="shared" si="0"/>
        <v>2149</v>
      </c>
    </row>
    <row r="20" spans="3:8" ht="12.75" customHeight="1" x14ac:dyDescent="0.25">
      <c r="C20" s="2">
        <v>16</v>
      </c>
      <c r="D20" s="4" t="s">
        <v>16</v>
      </c>
      <c r="E20" s="14">
        <v>295</v>
      </c>
      <c r="F20" s="21"/>
      <c r="G20" s="2">
        <f>E20*F5/E27</f>
        <v>1034.1351181761138</v>
      </c>
      <c r="H20" s="6">
        <f t="shared" si="0"/>
        <v>1034</v>
      </c>
    </row>
    <row r="21" spans="3:8" ht="12.75" customHeight="1" x14ac:dyDescent="0.25">
      <c r="C21" s="2">
        <v>17</v>
      </c>
      <c r="D21" s="4" t="s">
        <v>17</v>
      </c>
      <c r="E21" s="14">
        <v>699</v>
      </c>
      <c r="F21" s="21"/>
      <c r="G21" s="2">
        <f>E21*F5/E27</f>
        <v>2450.3743986613681</v>
      </c>
      <c r="H21" s="6">
        <f t="shared" si="0"/>
        <v>2450</v>
      </c>
    </row>
    <row r="22" spans="3:8" ht="12.75" customHeight="1" x14ac:dyDescent="0.25">
      <c r="C22" s="2">
        <v>18</v>
      </c>
      <c r="D22" s="4" t="s">
        <v>18</v>
      </c>
      <c r="E22" s="14">
        <v>212</v>
      </c>
      <c r="F22" s="21"/>
      <c r="G22" s="2">
        <f>E22*F5/E27</f>
        <v>743.17506797741055</v>
      </c>
      <c r="H22" s="6">
        <f>ROUND(G22,0)+2</f>
        <v>745</v>
      </c>
    </row>
    <row r="23" spans="3:8" ht="12.75" customHeight="1" x14ac:dyDescent="0.25">
      <c r="C23" s="2">
        <v>19</v>
      </c>
      <c r="D23" s="4" t="s">
        <v>19</v>
      </c>
      <c r="E23" s="14">
        <v>385</v>
      </c>
      <c r="F23" s="21"/>
      <c r="G23" s="2">
        <f>E23*F5/E27</f>
        <v>1349.6339677891654</v>
      </c>
      <c r="H23" s="6">
        <f t="shared" si="0"/>
        <v>1350</v>
      </c>
    </row>
    <row r="24" spans="3:8" ht="12.75" customHeight="1" x14ac:dyDescent="0.25">
      <c r="C24" s="2">
        <v>20</v>
      </c>
      <c r="D24" s="4" t="s">
        <v>20</v>
      </c>
      <c r="E24" s="14">
        <v>539</v>
      </c>
      <c r="F24" s="21"/>
      <c r="G24" s="2">
        <f>E24*F5/E27</f>
        <v>1889.4875549048315</v>
      </c>
      <c r="H24" s="6">
        <f t="shared" si="0"/>
        <v>1889</v>
      </c>
    </row>
    <row r="25" spans="3:8" ht="12.75" customHeight="1" x14ac:dyDescent="0.25">
      <c r="C25" s="2">
        <v>21</v>
      </c>
      <c r="D25" s="4" t="s">
        <v>21</v>
      </c>
      <c r="E25" s="14">
        <v>505</v>
      </c>
      <c r="F25" s="21"/>
      <c r="G25" s="2">
        <f>E25*F5/E27</f>
        <v>1770.2991006065677</v>
      </c>
      <c r="H25" s="6">
        <f t="shared" si="0"/>
        <v>1770</v>
      </c>
    </row>
    <row r="26" spans="3:8" ht="12.75" customHeight="1" x14ac:dyDescent="0.25">
      <c r="C26" s="2">
        <v>22</v>
      </c>
      <c r="D26" s="4" t="s">
        <v>22</v>
      </c>
      <c r="E26" s="1">
        <v>11832</v>
      </c>
      <c r="F26" s="21"/>
      <c r="G26" s="2">
        <f>E26*F5/E27</f>
        <v>41477.582095795857</v>
      </c>
      <c r="H26" s="6">
        <f t="shared" si="0"/>
        <v>41478</v>
      </c>
    </row>
    <row r="27" spans="3:8" x14ac:dyDescent="0.25">
      <c r="C27" s="2"/>
      <c r="D27" s="4" t="s">
        <v>23</v>
      </c>
      <c r="E27" s="5">
        <f>SUM(E5:E26)</f>
        <v>23905</v>
      </c>
      <c r="F27" s="5">
        <f>SUM(F5:F26)</f>
        <v>83800</v>
      </c>
      <c r="G27" s="5">
        <f>SUM(G5:G26)</f>
        <v>83800</v>
      </c>
      <c r="H27" s="5">
        <f>SUM(H5:H26)</f>
        <v>83800</v>
      </c>
    </row>
  </sheetData>
  <mergeCells count="2">
    <mergeCell ref="F5:F26"/>
    <mergeCell ref="C2:I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K28"/>
  <sheetViews>
    <sheetView workbookViewId="0">
      <selection activeCell="M10" sqref="M10"/>
    </sheetView>
  </sheetViews>
  <sheetFormatPr defaultRowHeight="15" x14ac:dyDescent="0.25"/>
  <cols>
    <col min="4" max="4" width="22.85546875" customWidth="1"/>
    <col min="5" max="5" width="16.42578125" customWidth="1"/>
    <col min="8" max="8" width="11" bestFit="1" customWidth="1"/>
    <col min="10" max="10" width="0" hidden="1" customWidth="1"/>
    <col min="11" max="11" width="16.5703125" customWidth="1"/>
  </cols>
  <sheetData>
    <row r="3" spans="3:11" x14ac:dyDescent="0.25">
      <c r="D3">
        <v>2019</v>
      </c>
    </row>
    <row r="4" spans="3:11" ht="36" customHeight="1" x14ac:dyDescent="0.25">
      <c r="C4" s="2"/>
      <c r="D4" s="2" t="s">
        <v>24</v>
      </c>
      <c r="E4" s="3" t="s">
        <v>25</v>
      </c>
      <c r="F4" s="2"/>
      <c r="G4" s="2"/>
      <c r="H4" s="2"/>
      <c r="I4" t="s">
        <v>26</v>
      </c>
    </row>
    <row r="5" spans="3:11" ht="12.75" customHeight="1" x14ac:dyDescent="0.25">
      <c r="C5" s="2">
        <v>1</v>
      </c>
      <c r="D5" s="4" t="s">
        <v>0</v>
      </c>
      <c r="E5" s="1">
        <v>1142</v>
      </c>
      <c r="F5" s="21">
        <v>62100</v>
      </c>
      <c r="G5" s="2">
        <f>E5*F5/E28</f>
        <v>2746.6382649109219</v>
      </c>
      <c r="H5" s="6">
        <f>ROUND(G5,0)</f>
        <v>2747</v>
      </c>
      <c r="I5">
        <f>J5*1000</f>
        <v>700</v>
      </c>
      <c r="J5">
        <v>0.7</v>
      </c>
      <c r="K5" s="9">
        <f>H5-I5</f>
        <v>2047</v>
      </c>
    </row>
    <row r="6" spans="3:11" ht="12.75" customHeight="1" x14ac:dyDescent="0.25">
      <c r="C6" s="2">
        <v>2</v>
      </c>
      <c r="D6" s="4" t="s">
        <v>1</v>
      </c>
      <c r="E6" s="1">
        <v>262</v>
      </c>
      <c r="F6" s="21"/>
      <c r="G6" s="2">
        <f>E6*F5/E28</f>
        <v>630.13942680092953</v>
      </c>
      <c r="H6" s="6">
        <f t="shared" ref="H6:H26" si="0">ROUND(G6,0)</f>
        <v>630</v>
      </c>
      <c r="I6">
        <f t="shared" ref="I6:I27" si="1">J6*1000</f>
        <v>2800</v>
      </c>
      <c r="J6">
        <v>2.8</v>
      </c>
      <c r="K6" s="8">
        <f t="shared" ref="K6:K27" si="2">H6-I6</f>
        <v>-2170</v>
      </c>
    </row>
    <row r="7" spans="3:11" ht="12.75" customHeight="1" x14ac:dyDescent="0.25">
      <c r="C7" s="2">
        <v>3</v>
      </c>
      <c r="D7" s="4" t="s">
        <v>2</v>
      </c>
      <c r="E7" s="1">
        <v>493</v>
      </c>
      <c r="F7" s="21"/>
      <c r="G7" s="2">
        <f>E7*F5/E28</f>
        <v>1185.7203718048024</v>
      </c>
      <c r="H7" s="6">
        <f t="shared" si="0"/>
        <v>1186</v>
      </c>
      <c r="I7">
        <f t="shared" si="1"/>
        <v>4500</v>
      </c>
      <c r="J7">
        <v>4.5</v>
      </c>
      <c r="K7" s="8">
        <f t="shared" si="2"/>
        <v>-3314</v>
      </c>
    </row>
    <row r="8" spans="3:11" ht="12.75" customHeight="1" x14ac:dyDescent="0.25">
      <c r="C8" s="2">
        <v>4</v>
      </c>
      <c r="D8" s="4" t="s">
        <v>3</v>
      </c>
      <c r="E8" s="1">
        <v>349</v>
      </c>
      <c r="F8" s="21"/>
      <c r="G8" s="2">
        <f>E8*F5/E28</f>
        <v>839.38419829589463</v>
      </c>
      <c r="H8" s="6">
        <f t="shared" si="0"/>
        <v>839</v>
      </c>
      <c r="I8">
        <f t="shared" si="1"/>
        <v>4300</v>
      </c>
      <c r="J8">
        <v>4.3</v>
      </c>
      <c r="K8" s="8">
        <f t="shared" si="2"/>
        <v>-3461</v>
      </c>
    </row>
    <row r="9" spans="3:11" ht="12.75" customHeight="1" x14ac:dyDescent="0.25">
      <c r="C9" s="2">
        <v>5</v>
      </c>
      <c r="D9" s="4" t="s">
        <v>4</v>
      </c>
      <c r="E9" s="1">
        <v>897</v>
      </c>
      <c r="F9" s="21"/>
      <c r="G9" s="2">
        <f>E9*F5/E28</f>
        <v>2157.3857474825718</v>
      </c>
      <c r="H9" s="6">
        <f t="shared" si="0"/>
        <v>2157</v>
      </c>
      <c r="I9">
        <f t="shared" si="1"/>
        <v>4900</v>
      </c>
      <c r="J9">
        <v>4.9000000000000004</v>
      </c>
      <c r="K9" s="8">
        <f t="shared" si="2"/>
        <v>-2743</v>
      </c>
    </row>
    <row r="10" spans="3:11" ht="12.75" customHeight="1" x14ac:dyDescent="0.25">
      <c r="C10" s="2">
        <v>6</v>
      </c>
      <c r="D10" s="4" t="s">
        <v>5</v>
      </c>
      <c r="E10" s="1">
        <v>650</v>
      </c>
      <c r="F10" s="21"/>
      <c r="G10" s="2">
        <f>E10*F5/E28</f>
        <v>1563.3230054221533</v>
      </c>
      <c r="H10" s="6">
        <f t="shared" si="0"/>
        <v>1563</v>
      </c>
      <c r="I10">
        <f t="shared" si="1"/>
        <v>3500</v>
      </c>
      <c r="J10">
        <v>3.5</v>
      </c>
      <c r="K10" s="8">
        <f t="shared" si="2"/>
        <v>-1937</v>
      </c>
    </row>
    <row r="11" spans="3:11" ht="12.75" customHeight="1" x14ac:dyDescent="0.25">
      <c r="C11" s="2">
        <v>7</v>
      </c>
      <c r="D11" s="4" t="s">
        <v>6</v>
      </c>
      <c r="E11" s="1">
        <v>659</v>
      </c>
      <c r="F11" s="21"/>
      <c r="G11" s="2">
        <f>E11*F5/E28</f>
        <v>1584.9690162664601</v>
      </c>
      <c r="H11" s="6">
        <f t="shared" si="0"/>
        <v>1585</v>
      </c>
      <c r="I11">
        <f t="shared" si="1"/>
        <v>3500</v>
      </c>
      <c r="J11">
        <v>3.5</v>
      </c>
      <c r="K11" s="8">
        <f t="shared" si="2"/>
        <v>-1915</v>
      </c>
    </row>
    <row r="12" spans="3:11" ht="12.75" customHeight="1" x14ac:dyDescent="0.25">
      <c r="C12" s="2">
        <v>8</v>
      </c>
      <c r="D12" s="4" t="s">
        <v>7</v>
      </c>
      <c r="E12" s="1">
        <v>938</v>
      </c>
      <c r="F12" s="21"/>
      <c r="G12" s="2">
        <f>E12*F5/E28</f>
        <v>2255.9953524399689</v>
      </c>
      <c r="H12" s="6">
        <f t="shared" si="0"/>
        <v>2256</v>
      </c>
      <c r="I12">
        <f t="shared" si="1"/>
        <v>0</v>
      </c>
      <c r="J12">
        <v>0</v>
      </c>
      <c r="K12" s="9">
        <f t="shared" si="2"/>
        <v>2256</v>
      </c>
    </row>
    <row r="13" spans="3:11" ht="12.75" customHeight="1" x14ac:dyDescent="0.25">
      <c r="C13" s="2">
        <v>9</v>
      </c>
      <c r="D13" s="4" t="s">
        <v>8</v>
      </c>
      <c r="E13" s="1">
        <v>608</v>
      </c>
      <c r="F13" s="21"/>
      <c r="G13" s="2">
        <f>E13*F5/E28</f>
        <v>1462.3082881487219</v>
      </c>
      <c r="H13" s="6">
        <f t="shared" si="0"/>
        <v>1462</v>
      </c>
      <c r="I13">
        <f t="shared" si="1"/>
        <v>2800</v>
      </c>
      <c r="J13">
        <v>2.8</v>
      </c>
      <c r="K13" s="8">
        <f t="shared" si="2"/>
        <v>-1338</v>
      </c>
    </row>
    <row r="14" spans="3:11" ht="12.75" customHeight="1" x14ac:dyDescent="0.25">
      <c r="C14" s="2">
        <v>10</v>
      </c>
      <c r="D14" s="4" t="s">
        <v>9</v>
      </c>
      <c r="E14" s="1">
        <v>230</v>
      </c>
      <c r="F14" s="21"/>
      <c r="G14" s="2">
        <f>E14*F5/E28</f>
        <v>553.17583268783892</v>
      </c>
      <c r="H14" s="6">
        <f t="shared" si="0"/>
        <v>553</v>
      </c>
      <c r="I14">
        <f t="shared" si="1"/>
        <v>3700</v>
      </c>
      <c r="J14">
        <v>3.7</v>
      </c>
      <c r="K14" s="8">
        <f t="shared" si="2"/>
        <v>-3147</v>
      </c>
    </row>
    <row r="15" spans="3:11" ht="12.75" customHeight="1" x14ac:dyDescent="0.25">
      <c r="C15" s="2">
        <v>11</v>
      </c>
      <c r="D15" s="4" t="s">
        <v>10</v>
      </c>
      <c r="E15" s="1">
        <v>1594</v>
      </c>
      <c r="F15" s="21"/>
      <c r="G15" s="2">
        <f>E15*F5/E28</f>
        <v>3833.749031758327</v>
      </c>
      <c r="H15" s="6">
        <f t="shared" si="0"/>
        <v>3834</v>
      </c>
      <c r="I15">
        <f t="shared" si="1"/>
        <v>100</v>
      </c>
      <c r="J15">
        <v>0.1</v>
      </c>
      <c r="K15" s="9">
        <f t="shared" si="2"/>
        <v>3734</v>
      </c>
    </row>
    <row r="16" spans="3:11" ht="12.75" customHeight="1" x14ac:dyDescent="0.25">
      <c r="C16" s="2">
        <v>12</v>
      </c>
      <c r="D16" s="4" t="s">
        <v>11</v>
      </c>
      <c r="E16" s="1">
        <v>1109</v>
      </c>
      <c r="F16" s="21"/>
      <c r="G16" s="2">
        <f>E16*F5/E28</f>
        <v>2667.269558481797</v>
      </c>
      <c r="H16" s="6">
        <f t="shared" si="0"/>
        <v>2667</v>
      </c>
      <c r="I16">
        <f t="shared" si="1"/>
        <v>1400</v>
      </c>
      <c r="J16">
        <v>1.4</v>
      </c>
      <c r="K16" s="9">
        <f t="shared" si="2"/>
        <v>1267</v>
      </c>
    </row>
    <row r="17" spans="3:11" ht="12.75" customHeight="1" x14ac:dyDescent="0.25">
      <c r="C17" s="2">
        <v>13</v>
      </c>
      <c r="D17" s="4" t="s">
        <v>12</v>
      </c>
      <c r="E17" s="1">
        <v>332</v>
      </c>
      <c r="F17" s="21"/>
      <c r="G17" s="2">
        <f>E17*F5/E28</f>
        <v>798.4972889233153</v>
      </c>
      <c r="H17" s="6">
        <f t="shared" si="0"/>
        <v>798</v>
      </c>
      <c r="I17">
        <f t="shared" si="1"/>
        <v>4100</v>
      </c>
      <c r="J17">
        <v>4.0999999999999996</v>
      </c>
      <c r="K17" s="8">
        <f t="shared" si="2"/>
        <v>-3302</v>
      </c>
    </row>
    <row r="18" spans="3:11" ht="12.75" customHeight="1" x14ac:dyDescent="0.25">
      <c r="C18" s="2">
        <v>14</v>
      </c>
      <c r="D18" s="4" t="s">
        <v>13</v>
      </c>
      <c r="E18" s="1">
        <v>316</v>
      </c>
      <c r="F18" s="21"/>
      <c r="G18" s="2">
        <f>E18*F5/E28</f>
        <v>760.01549186676993</v>
      </c>
      <c r="H18" s="6">
        <f t="shared" si="0"/>
        <v>760</v>
      </c>
      <c r="I18">
        <f t="shared" si="1"/>
        <v>3300</v>
      </c>
      <c r="J18">
        <v>3.3</v>
      </c>
      <c r="K18" s="8">
        <f t="shared" si="2"/>
        <v>-2540</v>
      </c>
    </row>
    <row r="19" spans="3:11" ht="12.75" customHeight="1" x14ac:dyDescent="0.25">
      <c r="C19" s="2">
        <v>15</v>
      </c>
      <c r="D19" s="4" t="s">
        <v>14</v>
      </c>
      <c r="E19" s="1">
        <v>572</v>
      </c>
      <c r="F19" s="21"/>
      <c r="G19" s="2">
        <f>E19*F5/E28</f>
        <v>1375.724244771495</v>
      </c>
      <c r="H19" s="6">
        <f t="shared" si="0"/>
        <v>1376</v>
      </c>
      <c r="I19">
        <f t="shared" si="1"/>
        <v>3300</v>
      </c>
      <c r="J19">
        <v>3.3</v>
      </c>
      <c r="K19" s="8">
        <f t="shared" si="2"/>
        <v>-1924</v>
      </c>
    </row>
    <row r="20" spans="3:11" ht="12.75" customHeight="1" x14ac:dyDescent="0.25">
      <c r="C20" s="2">
        <v>16</v>
      </c>
      <c r="D20" s="4" t="s">
        <v>15</v>
      </c>
      <c r="E20" s="1">
        <v>679</v>
      </c>
      <c r="F20" s="21"/>
      <c r="G20" s="2">
        <f>E20*F5/E28</f>
        <v>1633.0712625871417</v>
      </c>
      <c r="H20" s="6">
        <f t="shared" si="0"/>
        <v>1633</v>
      </c>
      <c r="I20">
        <f t="shared" si="1"/>
        <v>0</v>
      </c>
      <c r="J20">
        <v>0</v>
      </c>
      <c r="K20" s="9">
        <f t="shared" si="2"/>
        <v>1633</v>
      </c>
    </row>
    <row r="21" spans="3:11" ht="12.75" customHeight="1" x14ac:dyDescent="0.25">
      <c r="C21" s="2">
        <v>17</v>
      </c>
      <c r="D21" s="4" t="s">
        <v>16</v>
      </c>
      <c r="E21" s="1">
        <v>341</v>
      </c>
      <c r="F21" s="21"/>
      <c r="G21" s="2">
        <f>E21*F5/E28</f>
        <v>820.14329976762201</v>
      </c>
      <c r="H21" s="6">
        <f t="shared" si="0"/>
        <v>820</v>
      </c>
      <c r="I21">
        <f t="shared" si="1"/>
        <v>4000</v>
      </c>
      <c r="J21">
        <v>4</v>
      </c>
      <c r="K21" s="8">
        <f t="shared" si="2"/>
        <v>-3180</v>
      </c>
    </row>
    <row r="22" spans="3:11" ht="12.75" customHeight="1" x14ac:dyDescent="0.25">
      <c r="C22" s="2">
        <v>18</v>
      </c>
      <c r="D22" s="4" t="s">
        <v>17</v>
      </c>
      <c r="E22" s="1">
        <v>313</v>
      </c>
      <c r="F22" s="21"/>
      <c r="G22" s="2">
        <f>E22*F5/E28</f>
        <v>752.80015491866766</v>
      </c>
      <c r="H22" s="6">
        <f t="shared" si="0"/>
        <v>753</v>
      </c>
      <c r="I22">
        <f t="shared" si="1"/>
        <v>6500</v>
      </c>
      <c r="J22">
        <v>6.5</v>
      </c>
      <c r="K22" s="8">
        <f t="shared" si="2"/>
        <v>-5747</v>
      </c>
    </row>
    <row r="23" spans="3:11" ht="12.75" customHeight="1" x14ac:dyDescent="0.25">
      <c r="C23" s="2">
        <v>19</v>
      </c>
      <c r="D23" s="4" t="s">
        <v>18</v>
      </c>
      <c r="E23" s="1">
        <v>779</v>
      </c>
      <c r="F23" s="21"/>
      <c r="G23" s="2">
        <f>E23*F5/E28</f>
        <v>1873.5824941905501</v>
      </c>
      <c r="H23" s="6">
        <f t="shared" si="0"/>
        <v>1874</v>
      </c>
      <c r="I23">
        <f t="shared" si="1"/>
        <v>100</v>
      </c>
      <c r="J23">
        <v>0.1</v>
      </c>
      <c r="K23" s="10">
        <f t="shared" si="2"/>
        <v>1774</v>
      </c>
    </row>
    <row r="24" spans="3:11" ht="12.75" customHeight="1" x14ac:dyDescent="0.25">
      <c r="C24" s="2">
        <v>20</v>
      </c>
      <c r="D24" s="4" t="s">
        <v>19</v>
      </c>
      <c r="E24" s="1">
        <v>459</v>
      </c>
      <c r="F24" s="21"/>
      <c r="G24" s="2">
        <f>E24*F5/E28</f>
        <v>1103.9465530596437</v>
      </c>
      <c r="H24" s="6">
        <f t="shared" si="0"/>
        <v>1104</v>
      </c>
      <c r="I24">
        <f t="shared" si="1"/>
        <v>3400</v>
      </c>
      <c r="J24">
        <v>3.4</v>
      </c>
      <c r="K24" s="8">
        <f t="shared" si="2"/>
        <v>-2296</v>
      </c>
    </row>
    <row r="25" spans="3:11" ht="12.75" customHeight="1" x14ac:dyDescent="0.25">
      <c r="C25" s="2">
        <v>21</v>
      </c>
      <c r="D25" s="4" t="s">
        <v>20</v>
      </c>
      <c r="E25" s="1">
        <v>634</v>
      </c>
      <c r="F25" s="21"/>
      <c r="G25" s="2">
        <f>E25*F5/E28</f>
        <v>1524.8412083656081</v>
      </c>
      <c r="H25" s="6">
        <f t="shared" si="0"/>
        <v>1525</v>
      </c>
      <c r="I25">
        <f t="shared" si="1"/>
        <v>2100</v>
      </c>
      <c r="J25">
        <v>2.1</v>
      </c>
      <c r="K25" s="8">
        <f t="shared" si="2"/>
        <v>-575</v>
      </c>
    </row>
    <row r="26" spans="3:11" ht="12.75" customHeight="1" x14ac:dyDescent="0.25">
      <c r="C26" s="2">
        <v>22</v>
      </c>
      <c r="D26" s="4" t="s">
        <v>21</v>
      </c>
      <c r="E26" s="1">
        <v>578</v>
      </c>
      <c r="F26" s="21"/>
      <c r="G26" s="2">
        <f>E26*F5/E28</f>
        <v>1390.1549186676993</v>
      </c>
      <c r="H26" s="6">
        <f t="shared" si="0"/>
        <v>1390</v>
      </c>
      <c r="I26">
        <f t="shared" si="1"/>
        <v>3100</v>
      </c>
      <c r="J26">
        <v>3.1</v>
      </c>
      <c r="K26" s="8">
        <f t="shared" si="2"/>
        <v>-1710</v>
      </c>
    </row>
    <row r="27" spans="3:11" ht="12.75" customHeight="1" x14ac:dyDescent="0.25">
      <c r="C27" s="2">
        <v>23</v>
      </c>
      <c r="D27" s="4" t="s">
        <v>22</v>
      </c>
      <c r="E27" s="1">
        <v>11886</v>
      </c>
      <c r="F27" s="21"/>
      <c r="G27" s="2">
        <f>E27*F5/E28</f>
        <v>28587.164988381101</v>
      </c>
      <c r="H27" s="6">
        <f>ROUND(G27,0)-1-1</f>
        <v>28585</v>
      </c>
      <c r="I27">
        <f t="shared" si="1"/>
        <v>0</v>
      </c>
      <c r="J27">
        <v>0</v>
      </c>
      <c r="K27" s="9">
        <f t="shared" si="2"/>
        <v>28585</v>
      </c>
    </row>
    <row r="28" spans="3:11" x14ac:dyDescent="0.25">
      <c r="C28" s="2"/>
      <c r="D28" s="4" t="s">
        <v>23</v>
      </c>
      <c r="E28" s="5">
        <f>SUM(E5:E27)</f>
        <v>25820</v>
      </c>
      <c r="F28" s="5">
        <f t="shared" ref="F28:H28" si="3">SUM(F5:F27)</f>
        <v>62100</v>
      </c>
      <c r="G28" s="5">
        <f t="shared" si="3"/>
        <v>62099.999999999985</v>
      </c>
      <c r="H28" s="7">
        <f t="shared" si="3"/>
        <v>62097</v>
      </c>
      <c r="K28" s="11">
        <f>K27+K23+K20+K16+K15+K12+K5</f>
        <v>41296</v>
      </c>
    </row>
  </sheetData>
  <mergeCells count="1">
    <mergeCell ref="F5:F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2024</vt:lpstr>
      <vt:lpstr>2025</vt:lpstr>
      <vt:lpstr>2026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2023-11-15T03:46:18Z</dcterms:modified>
</cp:coreProperties>
</file>